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05" yWindow="-15" windowWidth="9540" windowHeight="12540" tabRatio="636"/>
  </bookViews>
  <sheets>
    <sheet name="V Rds" sheetId="1" r:id="rId1"/>
    <sheet name="LocalRd Imprv" sheetId="7" r:id="rId2"/>
    <sheet name="VI Rds" sheetId="4" r:id="rId3"/>
    <sheet name="Priv Rds" sheetId="5" r:id="rId4"/>
    <sheet name="State I&amp;II Miles" sheetId="6" r:id="rId5"/>
    <sheet name="NHDOT RdMile" sheetId="9" r:id="rId6"/>
    <sheet name="Hway Budg" sheetId="2" r:id="rId7"/>
  </sheets>
  <calcPr calcId="125725"/>
</workbook>
</file>

<file path=xl/calcChain.xml><?xml version="1.0" encoding="utf-8"?>
<calcChain xmlns="http://schemas.openxmlformats.org/spreadsheetml/2006/main">
  <c r="D74" i="1"/>
  <c r="D75"/>
  <c r="D76"/>
  <c r="D77"/>
  <c r="D78"/>
  <c r="D79"/>
  <c r="D80"/>
  <c r="D73"/>
  <c r="D64"/>
  <c r="D44"/>
  <c r="D43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5"/>
  <c r="D66"/>
  <c r="D67"/>
  <c r="D68"/>
  <c r="D42"/>
  <c r="D35"/>
  <c r="D32"/>
  <c r="D18"/>
  <c r="D19"/>
  <c r="D20"/>
  <c r="D21"/>
  <c r="D22"/>
  <c r="D23"/>
  <c r="D24"/>
  <c r="D25"/>
  <c r="D26"/>
  <c r="D27"/>
  <c r="D28"/>
  <c r="D29"/>
  <c r="D30"/>
  <c r="D31"/>
  <c r="D33"/>
  <c r="D34"/>
  <c r="D36"/>
  <c r="D37"/>
  <c r="D38"/>
  <c r="L8"/>
  <c r="D81"/>
  <c r="D9"/>
  <c r="D10"/>
  <c r="D11"/>
  <c r="D12"/>
  <c r="D13"/>
  <c r="D14"/>
  <c r="D15"/>
  <c r="D16"/>
  <c r="D17"/>
  <c r="D8"/>
  <c r="C16" i="4"/>
  <c r="C17"/>
  <c r="C18"/>
  <c r="C19"/>
  <c r="C20"/>
  <c r="C21"/>
  <c r="C22"/>
  <c r="D23"/>
  <c r="C15"/>
  <c r="C14"/>
  <c r="C13"/>
  <c r="C12"/>
  <c r="C11"/>
  <c r="C10"/>
  <c r="C9"/>
  <c r="C8"/>
  <c r="C7"/>
  <c r="C6"/>
  <c r="D25" i="5"/>
  <c r="C2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6"/>
  <c r="J10" i="2"/>
  <c r="J7"/>
  <c r="J6"/>
  <c r="L10"/>
  <c r="L7"/>
  <c r="L6"/>
  <c r="D7" i="6"/>
  <c r="D8"/>
  <c r="D6"/>
  <c r="E9"/>
  <c r="I8" i="2"/>
  <c r="I11"/>
  <c r="C8" i="9"/>
  <c r="C9"/>
  <c r="C10"/>
  <c r="C11"/>
  <c r="C7"/>
  <c r="C23" i="4" l="1"/>
  <c r="D9" i="6"/>
  <c r="D12" s="1"/>
  <c r="C12" i="9"/>
  <c r="C17" s="1"/>
  <c r="D12"/>
  <c r="C16" s="1"/>
  <c r="C11" i="2"/>
  <c r="C8"/>
  <c r="E11"/>
  <c r="F11"/>
  <c r="G11"/>
  <c r="H11"/>
  <c r="E8"/>
  <c r="F8"/>
  <c r="G8"/>
  <c r="H8"/>
  <c r="J8" l="1"/>
  <c r="D11"/>
  <c r="L11" s="1"/>
  <c r="D8"/>
  <c r="L8" s="1"/>
  <c r="J11" l="1"/>
</calcChain>
</file>

<file path=xl/sharedStrings.xml><?xml version="1.0" encoding="utf-8"?>
<sst xmlns="http://schemas.openxmlformats.org/spreadsheetml/2006/main" count="387" uniqueCount="227">
  <si>
    <t>Class V Roads</t>
  </si>
  <si>
    <t>Improvements to Be Performed</t>
  </si>
  <si>
    <t>TOTAL</t>
  </si>
  <si>
    <t>Surface</t>
  </si>
  <si>
    <t>% of Town Budget</t>
  </si>
  <si>
    <t>Town Budget Appropriations</t>
  </si>
  <si>
    <t>State Highway Block Grant Aid</t>
  </si>
  <si>
    <t>miles</t>
  </si>
  <si>
    <t>Year to Begin Improvements</t>
  </si>
  <si>
    <t>Estimated Cost of Improvements</t>
  </si>
  <si>
    <t>Private Road</t>
  </si>
  <si>
    <t>Road Class</t>
  </si>
  <si>
    <t>Class V (Town Maintained)</t>
  </si>
  <si>
    <t>Class VI (Town Unmaintained)</t>
  </si>
  <si>
    <t>Private</t>
  </si>
  <si>
    <t>Miles per Person</t>
  </si>
  <si>
    <t>Feet per person</t>
  </si>
  <si>
    <t>2013*</t>
  </si>
  <si>
    <t>*estimate of Budget Committee</t>
  </si>
  <si>
    <t>Census 2010 population</t>
  </si>
  <si>
    <t>None</t>
  </si>
  <si>
    <t>Highways and Streets Budget Appropriations</t>
  </si>
  <si>
    <t xml:space="preserve">Class II (State Secondary) </t>
  </si>
  <si>
    <t>Class I (State Primary)</t>
  </si>
  <si>
    <t>Source: NHDOT Mileage by Town and Legislative Classification 2012</t>
  </si>
  <si>
    <t>System Miles</t>
  </si>
  <si>
    <t>Table X Town Class V Roads</t>
  </si>
  <si>
    <t>Table X Local Road Improvements 2015-2020</t>
  </si>
  <si>
    <t>Table X Town Unmaintained Roads</t>
  </si>
  <si>
    <t>Table X Private Roads</t>
  </si>
  <si>
    <t>2014*</t>
  </si>
  <si>
    <t>AVERAGE between 2008 - 2014</t>
  </si>
  <si>
    <t>% of Highway Budget</t>
  </si>
  <si>
    <t>Table X Highway Department Budget Trends</t>
  </si>
  <si>
    <t>DONE 2014</t>
  </si>
  <si>
    <t>Table 19: RSMS Maintenance Report 2011: Town Roads (Class V)</t>
  </si>
  <si>
    <t>See also XLS Bradford CIP RSMS Roads Table 2011 -</t>
  </si>
  <si>
    <t>French’s Park Road (seasonal) (portion)</t>
  </si>
  <si>
    <t>Gove Road (discontinued)</t>
  </si>
  <si>
    <t>Melvin Mills Road (portion)</t>
  </si>
  <si>
    <t>Old Coach Road (discontinued)</t>
  </si>
  <si>
    <t>Pierce Road (portion)</t>
  </si>
  <si>
    <t>Woodview Heights Road (portion)</t>
  </si>
  <si>
    <t>NH DOT Ten Year Plan (TYP) 2015-24, August 2014</t>
  </si>
  <si>
    <t>http://www.nh.gov/dot/org/projectdevelopment/planning/stip/index.htm</t>
  </si>
  <si>
    <t>http://www.nh.gov/dot/org/projectdevelopment/planning/typ/index.htm</t>
  </si>
  <si>
    <t>STIP</t>
  </si>
  <si>
    <t>TYP</t>
  </si>
  <si>
    <t>Class I or II</t>
  </si>
  <si>
    <t>Route Name</t>
  </si>
  <si>
    <t>II</t>
  </si>
  <si>
    <t>NH Route 114</t>
  </si>
  <si>
    <t>Miles</t>
  </si>
  <si>
    <t>I</t>
  </si>
  <si>
    <t>NH Route 103</t>
  </si>
  <si>
    <t>5280 feet = 1 mile</t>
  </si>
  <si>
    <t>NH DOT State Transportation Improvement Program (STIP) 2013-2016, Amd6 09-14</t>
  </si>
  <si>
    <t>State Improvements Planned</t>
  </si>
  <si>
    <t>Calculated Length in Feet</t>
  </si>
  <si>
    <t xml:space="preserve">Table X </t>
  </si>
  <si>
    <t>State Roads Highways Road Mileage</t>
  </si>
  <si>
    <t>NHDOT Road Mileage for Bradford</t>
  </si>
  <si>
    <t>Budgets and 
% of Budgets</t>
  </si>
  <si>
    <t>Average Check #s</t>
  </si>
  <si>
    <t>ok</t>
  </si>
  <si>
    <t>Sources</t>
  </si>
  <si>
    <t>Bradford Annual Reports 2008-2013</t>
  </si>
  <si>
    <t>MS7: Appropriations Prior Year as Approved by DRA, Total Approriations Recommended</t>
  </si>
  <si>
    <t>NHDOT Block Grant Aid Report</t>
  </si>
  <si>
    <t>Cheryl Behr</t>
  </si>
  <si>
    <t>Crittenden Rd</t>
  </si>
  <si>
    <t>Fire Lane 1</t>
  </si>
  <si>
    <t>Fire Lane 10</t>
  </si>
  <si>
    <t>Fire Lane 11</t>
  </si>
  <si>
    <t>Fire Lane 15</t>
  </si>
  <si>
    <t>Fire Lane 16</t>
  </si>
  <si>
    <t>Fire Lane 3</t>
  </si>
  <si>
    <t>Fire Lane 6</t>
  </si>
  <si>
    <t>Fire Lane 7</t>
  </si>
  <si>
    <t>Harrington Dr</t>
  </si>
  <si>
    <t>Howlett Rd</t>
  </si>
  <si>
    <t>Latvia Ln</t>
  </si>
  <si>
    <t>Mapleview Dr</t>
  </si>
  <si>
    <t>Unpaved</t>
  </si>
  <si>
    <t>Roadway Width</t>
  </si>
  <si>
    <t>Source: NH DOT 2014 Transportation GIS database for Bradford</t>
  </si>
  <si>
    <t>No Name (Collectively)</t>
  </si>
  <si>
    <t>variable</t>
  </si>
  <si>
    <t>Old Coach Rd</t>
  </si>
  <si>
    <t>Purrington Rd</t>
  </si>
  <si>
    <t>Ring Hill Rd</t>
  </si>
  <si>
    <t>Class VI (Unmaintained) Road</t>
  </si>
  <si>
    <t>Alder Plains Rd</t>
  </si>
  <si>
    <t>Bible Hill Ln</t>
  </si>
  <si>
    <t>Blaisdell Hill Rd</t>
  </si>
  <si>
    <t>Breezy Hill Rd</t>
  </si>
  <si>
    <t>Carter Hill Rd</t>
  </si>
  <si>
    <t>County Rd</t>
  </si>
  <si>
    <t>Day Pond Rd</t>
  </si>
  <si>
    <t>Deer Valley Rd</t>
  </si>
  <si>
    <t>E Dunfield Rd</t>
  </si>
  <si>
    <t>Fortune Rd</t>
  </si>
  <si>
    <t>Jackson Rd</t>
  </si>
  <si>
    <t>Liberty Hill Rd</t>
  </si>
  <si>
    <t>Massasecum Ave</t>
  </si>
  <si>
    <t>Old Mountain Rd</t>
  </si>
  <si>
    <t>Rowe Mountain Rd</t>
  </si>
  <si>
    <t>Smith Rd</t>
  </si>
  <si>
    <t>Other Class VI Roads Identified by Town</t>
  </si>
  <si>
    <t>Bradford Master Plan 2006 and Planning Board</t>
  </si>
  <si>
    <t>Bacon Rd</t>
  </si>
  <si>
    <t>Bagley Hill Rd</t>
  </si>
  <si>
    <t>Between the Mountains Rd</t>
  </si>
  <si>
    <t>Paved</t>
  </si>
  <si>
    <t>Bible Hill Rd</t>
  </si>
  <si>
    <t>Blaisdell Lake Rd</t>
  </si>
  <si>
    <t>Breezy Hill Rd (paved)</t>
  </si>
  <si>
    <t>Breezy Hill Rd (unpaved)</t>
  </si>
  <si>
    <t>Center Rd</t>
  </si>
  <si>
    <t>Center Rd*</t>
  </si>
  <si>
    <t>Cheney Hill Rd</t>
  </si>
  <si>
    <t>Church St</t>
  </si>
  <si>
    <t>Cilley Ln</t>
  </si>
  <si>
    <t>Craig Rd</t>
  </si>
  <si>
    <t>Cressy Rd</t>
  </si>
  <si>
    <t>Davis Rd</t>
  </si>
  <si>
    <t>Dump Rd</t>
  </si>
  <si>
    <t>E Main St</t>
  </si>
  <si>
    <t>East Shore Dr</t>
  </si>
  <si>
    <t>Forest Brook Rd</t>
  </si>
  <si>
    <t>Frenchs Park Rd</t>
  </si>
  <si>
    <t>Gillingham Dr</t>
  </si>
  <si>
    <t>Greenhouse Ln</t>
  </si>
  <si>
    <t>Hogg Hill Rd</t>
  </si>
  <si>
    <t>Jewett Rd</t>
  </si>
  <si>
    <t>Johnson Hill Rd</t>
  </si>
  <si>
    <t>Marshall Hill Rd</t>
  </si>
  <si>
    <t>Massasecum Lake Rd</t>
  </si>
  <si>
    <t>Melvin Mills Rd</t>
  </si>
  <si>
    <t>Oakdale Rd</t>
  </si>
  <si>
    <t>Old Fairgrounds Rd</t>
  </si>
  <si>
    <t>Old Sutton Rd</t>
  </si>
  <si>
    <t>Old Warner Rd</t>
  </si>
  <si>
    <t>Pierce Rd</t>
  </si>
  <si>
    <t>Pleasant Valley Rd</t>
  </si>
  <si>
    <t>Pleasant View Rd</t>
  </si>
  <si>
    <t>South Brook Cir</t>
  </si>
  <si>
    <t>Steele Rd</t>
  </si>
  <si>
    <t>Sunset Hill Rd</t>
  </si>
  <si>
    <t>Sunset Ln</t>
  </si>
  <si>
    <t>W Dunfield Rd</t>
  </si>
  <si>
    <t>W Main St</t>
  </si>
  <si>
    <t>Water St</t>
  </si>
  <si>
    <t>West Meadow Rd</t>
  </si>
  <si>
    <t>West Shore Ln</t>
  </si>
  <si>
    <t>Woodview Heights Rd</t>
  </si>
  <si>
    <t>East Washington Rd*</t>
  </si>
  <si>
    <t>Fairgrounds Rd (18' wide)</t>
  </si>
  <si>
    <t>Fairgrounds Rd (20' wide)</t>
  </si>
  <si>
    <t>Forest St (paved)</t>
  </si>
  <si>
    <t>Forest St (unpaved)</t>
  </si>
  <si>
    <t>10/16</t>
  </si>
  <si>
    <t># of roads</t>
  </si>
  <si>
    <t>Total</t>
  </si>
  <si>
    <t>High St (18' width)</t>
  </si>
  <si>
    <t>High St (20' width)</t>
  </si>
  <si>
    <t>Jones Rd*</t>
  </si>
  <si>
    <t xml:space="preserve"> *  Minor Collector Street</t>
  </si>
  <si>
    <t>Rowe Mountain Rd (paved)</t>
  </si>
  <si>
    <t>Rowe Mountain Rd (unpaved)</t>
  </si>
  <si>
    <t>North Ridge Rd**</t>
  </si>
  <si>
    <t>South Ridge Rd**</t>
  </si>
  <si>
    <t>West Rd**</t>
  </si>
  <si>
    <t>Chestnut Hollow**</t>
  </si>
  <si>
    <t>** Planning Board records indicate road is a Private Road</t>
  </si>
  <si>
    <t>2008-2014</t>
  </si>
  <si>
    <t>check</t>
  </si>
  <si>
    <t>Bradford CIP Applications 2015-2020: 
Highway Department Roads</t>
  </si>
  <si>
    <t>Repair Marshall Hill Road</t>
  </si>
  <si>
    <t>18-HD-2015</t>
  </si>
  <si>
    <r>
      <t xml:space="preserve">(see  </t>
    </r>
    <r>
      <rPr>
        <b/>
        <sz val="10"/>
        <color rgb="FFB4490F"/>
        <rFont val="Calibri"/>
        <family val="2"/>
      </rPr>
      <t>Table 10</t>
    </r>
    <r>
      <rPr>
        <b/>
        <sz val="10"/>
        <color rgb="FF000000"/>
        <rFont val="Calibri"/>
        <family val="2"/>
      </rPr>
      <t xml:space="preserve"> )</t>
    </r>
  </si>
  <si>
    <t>Repair Hogg Hill Road</t>
  </si>
  <si>
    <t>19-HD-2015</t>
  </si>
  <si>
    <t>Repair Old Warner Road</t>
  </si>
  <si>
    <t>20-HD-2015</t>
  </si>
  <si>
    <t>Repair Green House Lane Rd</t>
  </si>
  <si>
    <t>21-HD-2015</t>
  </si>
  <si>
    <t>Repair West Road</t>
  </si>
  <si>
    <t>22-HD-2015</t>
  </si>
  <si>
    <t>2016-17</t>
  </si>
  <si>
    <t>Repair Jones Road</t>
  </si>
  <si>
    <t>23-HD-2015</t>
  </si>
  <si>
    <t>Repair Sunset Hill Road</t>
  </si>
  <si>
    <t>24-HD-2015</t>
  </si>
  <si>
    <t>Repair Cressy Road</t>
  </si>
  <si>
    <t>25-HD-2015</t>
  </si>
  <si>
    <t>Repair Fairgrounds Road</t>
  </si>
  <si>
    <t>26-HD-2015</t>
  </si>
  <si>
    <t>Repair Cilley Lane</t>
  </si>
  <si>
    <t>27-HD-2015</t>
  </si>
  <si>
    <t>Repair Melvin Mills</t>
  </si>
  <si>
    <t>28-HD-2015</t>
  </si>
  <si>
    <t>Repair Gillingham Drive</t>
  </si>
  <si>
    <t>29-HD-2015</t>
  </si>
  <si>
    <t>Repair Old Sutton Road</t>
  </si>
  <si>
    <t>30-HD-2015</t>
  </si>
  <si>
    <t>Repair Howlett Road</t>
  </si>
  <si>
    <t>31-HD-2015</t>
  </si>
  <si>
    <t>Repair Oakdale Road</t>
  </si>
  <si>
    <t>32-HD-2015</t>
  </si>
  <si>
    <t>Repair Forrest Street</t>
  </si>
  <si>
    <t>33-HD-2015</t>
  </si>
  <si>
    <t>Repair Davis Road</t>
  </si>
  <si>
    <t>34-HD-2015</t>
  </si>
  <si>
    <t>Repair Massasecum Avenue</t>
  </si>
  <si>
    <t>35-HD-2015</t>
  </si>
  <si>
    <t>Repair Massasecum  Lake Rd</t>
  </si>
  <si>
    <t>36-HD-2015</t>
  </si>
  <si>
    <t>Repair Breezy Hill Road</t>
  </si>
  <si>
    <t>37-HD-2015</t>
  </si>
  <si>
    <t>Repair Rowe Mountain Road</t>
  </si>
  <si>
    <t>38-HD-2015</t>
  </si>
  <si>
    <t>Repair Center Road</t>
  </si>
  <si>
    <t>39-HD-2015</t>
  </si>
  <si>
    <t>Repair East Washington Road</t>
  </si>
  <si>
    <t>40-HD-2015</t>
  </si>
  <si>
    <r>
      <t xml:space="preserve">Eliminate duplicate roads (ensure road </t>
    </r>
    <r>
      <rPr>
        <i/>
        <u/>
        <sz val="10"/>
        <rFont val="Calibri"/>
        <family val="2"/>
        <scheme val="minor"/>
      </rPr>
      <t>lengths</t>
    </r>
    <r>
      <rPr>
        <i/>
        <sz val="10"/>
        <rFont val="Calibri"/>
        <family val="2"/>
        <scheme val="minor"/>
      </rPr>
      <t xml:space="preserve"> are not deleted, just double road names)</t>
    </r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</si>
</sst>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"/>
    <numFmt numFmtId="167" formatCode="#,##0.0"/>
  </numFmts>
  <fonts count="48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.5"/>
      <name val="Calibri"/>
      <family val="2"/>
    </font>
    <font>
      <b/>
      <i/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u/>
      <sz val="10"/>
      <color theme="4" tint="-0.499984740745262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B4490F"/>
      <name val="Calibri"/>
      <family val="2"/>
    </font>
    <font>
      <i/>
      <u/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2D37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9" tint="0.59996337778862885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medium">
        <color indexed="64"/>
      </top>
      <bottom style="thin">
        <color indexed="64"/>
      </bottom>
      <diagonal/>
    </border>
    <border>
      <left/>
      <right style="thin">
        <color theme="9" tint="0.59996337778862885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8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22" applyNumberForma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8" borderId="22" applyNumberFormat="0" applyAlignment="0" applyProtection="0"/>
    <xf numFmtId="0" fontId="33" fillId="12" borderId="30" applyNumberFormat="0" applyAlignment="0" applyProtection="0"/>
    <xf numFmtId="0" fontId="34" fillId="12" borderId="22" applyNumberFormat="0" applyAlignment="0" applyProtection="0"/>
    <xf numFmtId="0" fontId="35" fillId="0" borderId="31" applyNumberFormat="0" applyFill="0" applyAlignment="0" applyProtection="0"/>
    <xf numFmtId="0" fontId="36" fillId="13" borderId="3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4" applyNumberFormat="0" applyFill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0" borderId="0"/>
    <xf numFmtId="0" fontId="2" fillId="14" borderId="33" applyNumberFormat="0" applyFont="0" applyAlignment="0" applyProtection="0"/>
    <xf numFmtId="0" fontId="1" fillId="0" borderId="0"/>
    <xf numFmtId="0" fontId="1" fillId="14" borderId="3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2" borderId="0" xfId="0" applyFont="1" applyFill="1"/>
    <xf numFmtId="0" fontId="6" fillId="0" borderId="4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/>
    <xf numFmtId="0" fontId="6" fillId="2" borderId="0" xfId="0" applyFont="1" applyFill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3" fontId="4" fillId="0" borderId="3" xfId="0" applyNumberFormat="1" applyFont="1" applyBorder="1"/>
    <xf numFmtId="0" fontId="13" fillId="0" borderId="0" xfId="0" applyFont="1"/>
    <xf numFmtId="0" fontId="14" fillId="0" borderId="15" xfId="0" applyFont="1" applyBorder="1"/>
    <xf numFmtId="3" fontId="14" fillId="0" borderId="15" xfId="0" applyNumberFormat="1" applyFont="1" applyBorder="1"/>
    <xf numFmtId="3" fontId="6" fillId="0" borderId="4" xfId="0" applyNumberFormat="1" applyFont="1" applyBorder="1"/>
    <xf numFmtId="0" fontId="16" fillId="0" borderId="0" xfId="0" applyFont="1"/>
    <xf numFmtId="2" fontId="6" fillId="0" borderId="0" xfId="0" applyNumberFormat="1" applyFont="1"/>
    <xf numFmtId="0" fontId="7" fillId="0" borderId="0" xfId="0" applyFont="1" applyAlignment="1">
      <alignment wrapText="1"/>
    </xf>
    <xf numFmtId="0" fontId="16" fillId="0" borderId="0" xfId="0" applyFont="1" applyFill="1"/>
    <xf numFmtId="2" fontId="4" fillId="0" borderId="3" xfId="0" applyNumberFormat="1" applyFont="1" applyBorder="1"/>
    <xf numFmtId="2" fontId="4" fillId="0" borderId="16" xfId="0" applyNumberFormat="1" applyFont="1" applyBorder="1"/>
    <xf numFmtId="0" fontId="4" fillId="0" borderId="0" xfId="0" applyFont="1" applyFill="1" applyBorder="1"/>
    <xf numFmtId="0" fontId="17" fillId="0" borderId="0" xfId="0" applyFont="1"/>
    <xf numFmtId="0" fontId="6" fillId="0" borderId="4" xfId="0" applyFont="1" applyBorder="1" applyAlignment="1">
      <alignment horizontal="right"/>
    </xf>
    <xf numFmtId="0" fontId="12" fillId="3" borderId="18" xfId="0" applyFont="1" applyFill="1" applyBorder="1"/>
    <xf numFmtId="0" fontId="7" fillId="4" borderId="2" xfId="0" applyFont="1" applyFill="1" applyBorder="1" applyAlignment="1">
      <alignment horizontal="right"/>
    </xf>
    <xf numFmtId="0" fontId="15" fillId="3" borderId="18" xfId="0" applyFont="1" applyFill="1" applyBorder="1" applyAlignment="1">
      <alignment wrapText="1"/>
    </xf>
    <xf numFmtId="3" fontId="5" fillId="4" borderId="9" xfId="0" applyNumberFormat="1" applyFont="1" applyFill="1" applyBorder="1"/>
    <xf numFmtId="2" fontId="5" fillId="4" borderId="2" xfId="0" applyNumberFormat="1" applyFont="1" applyFill="1" applyBorder="1"/>
    <xf numFmtId="3" fontId="12" fillId="3" borderId="18" xfId="0" applyNumberFormat="1" applyFont="1" applyFill="1" applyBorder="1" applyAlignment="1">
      <alignment horizontal="right" wrapText="1"/>
    </xf>
    <xf numFmtId="0" fontId="12" fillId="3" borderId="18" xfId="0" applyFont="1" applyFill="1" applyBorder="1" applyAlignment="1">
      <alignment horizontal="right" wrapText="1"/>
    </xf>
    <xf numFmtId="0" fontId="15" fillId="3" borderId="18" xfId="0" applyFont="1" applyFill="1" applyBorder="1" applyAlignment="1">
      <alignment horizontal="right" wrapText="1"/>
    </xf>
    <xf numFmtId="0" fontId="15" fillId="5" borderId="19" xfId="0" applyFont="1" applyFill="1" applyBorder="1" applyAlignment="1">
      <alignment horizontal="right" wrapText="1"/>
    </xf>
    <xf numFmtId="6" fontId="15" fillId="5" borderId="11" xfId="0" applyNumberFormat="1" applyFont="1" applyFill="1" applyBorder="1" applyAlignment="1">
      <alignment horizontal="right" wrapText="1"/>
    </xf>
    <xf numFmtId="164" fontId="15" fillId="5" borderId="1" xfId="0" applyNumberFormat="1" applyFont="1" applyFill="1" applyBorder="1"/>
    <xf numFmtId="0" fontId="6" fillId="0" borderId="12" xfId="0" applyFont="1" applyFill="1" applyBorder="1" applyAlignment="1">
      <alignment wrapText="1"/>
    </xf>
    <xf numFmtId="0" fontId="15" fillId="3" borderId="21" xfId="0" applyFont="1" applyFill="1" applyBorder="1" applyAlignment="1">
      <alignment horizontal="right" wrapText="1"/>
    </xf>
    <xf numFmtId="0" fontId="5" fillId="0" borderId="0" xfId="0" applyFont="1"/>
    <xf numFmtId="0" fontId="8" fillId="0" borderId="0" xfId="0" applyFont="1"/>
    <xf numFmtId="0" fontId="6" fillId="0" borderId="4" xfId="0" applyFont="1" applyBorder="1" applyAlignment="1"/>
    <xf numFmtId="166" fontId="5" fillId="0" borderId="0" xfId="0" applyNumberFormat="1" applyFont="1"/>
    <xf numFmtId="0" fontId="18" fillId="0" borderId="0" xfId="2" applyAlignment="1" applyProtection="1"/>
    <xf numFmtId="4" fontId="6" fillId="0" borderId="3" xfId="0" applyNumberFormat="1" applyFont="1" applyBorder="1" applyAlignment="1">
      <alignment wrapText="1"/>
    </xf>
    <xf numFmtId="0" fontId="6" fillId="2" borderId="0" xfId="0" applyNumberFormat="1" applyFont="1" applyFill="1"/>
    <xf numFmtId="0" fontId="6" fillId="0" borderId="0" xfId="0" applyNumberFormat="1" applyFont="1"/>
    <xf numFmtId="0" fontId="7" fillId="0" borderId="0" xfId="0" applyNumberFormat="1" applyFont="1"/>
    <xf numFmtId="3" fontId="7" fillId="4" borderId="9" xfId="0" applyNumberFormat="1" applyFont="1" applyFill="1" applyBorder="1" applyAlignment="1">
      <alignment horizontal="right"/>
    </xf>
    <xf numFmtId="4" fontId="7" fillId="4" borderId="8" xfId="0" applyNumberFormat="1" applyFont="1" applyFill="1" applyBorder="1" applyAlignment="1">
      <alignment wrapText="1"/>
    </xf>
    <xf numFmtId="0" fontId="7" fillId="4" borderId="23" xfId="0" applyFont="1" applyFill="1" applyBorder="1" applyAlignment="1">
      <alignment wrapText="1"/>
    </xf>
    <xf numFmtId="4" fontId="7" fillId="4" borderId="9" xfId="0" applyNumberFormat="1" applyFont="1" applyFill="1" applyBorder="1" applyAlignment="1">
      <alignment wrapText="1"/>
    </xf>
    <xf numFmtId="0" fontId="5" fillId="4" borderId="24" xfId="0" applyFont="1" applyFill="1" applyBorder="1" applyAlignment="1">
      <alignment horizontal="right"/>
    </xf>
    <xf numFmtId="0" fontId="20" fillId="0" borderId="0" xfId="0" applyFont="1"/>
    <xf numFmtId="6" fontId="21" fillId="0" borderId="3" xfId="0" applyNumberFormat="1" applyFont="1" applyBorder="1" applyAlignment="1">
      <alignment horizontal="right" wrapText="1"/>
    </xf>
    <xf numFmtId="6" fontId="21" fillId="0" borderId="17" xfId="0" applyNumberFormat="1" applyFont="1" applyBorder="1" applyAlignment="1">
      <alignment horizontal="right" wrapText="1"/>
    </xf>
    <xf numFmtId="6" fontId="21" fillId="0" borderId="12" xfId="0" applyNumberFormat="1" applyFont="1" applyBorder="1" applyAlignment="1">
      <alignment horizontal="right" wrapText="1"/>
    </xf>
    <xf numFmtId="6" fontId="21" fillId="0" borderId="20" xfId="0" applyNumberFormat="1" applyFont="1" applyBorder="1" applyAlignment="1">
      <alignment horizontal="right" wrapText="1"/>
    </xf>
    <xf numFmtId="6" fontId="21" fillId="0" borderId="12" xfId="0" applyNumberFormat="1" applyFont="1" applyBorder="1" applyAlignment="1">
      <alignment horizontal="right"/>
    </xf>
    <xf numFmtId="6" fontId="21" fillId="0" borderId="20" xfId="0" applyNumberFormat="1" applyFont="1" applyBorder="1" applyAlignment="1">
      <alignment horizontal="right"/>
    </xf>
    <xf numFmtId="164" fontId="6" fillId="6" borderId="0" xfId="0" applyNumberFormat="1" applyFont="1" applyFill="1"/>
    <xf numFmtId="165" fontId="6" fillId="6" borderId="0" xfId="1" applyNumberFormat="1" applyFont="1" applyFill="1"/>
    <xf numFmtId="0" fontId="7" fillId="0" borderId="0" xfId="0" applyFont="1" applyAlignment="1">
      <alignment horizontal="right" wrapText="1"/>
    </xf>
    <xf numFmtId="0" fontId="22" fillId="0" borderId="3" xfId="0" applyFont="1" applyBorder="1" applyAlignment="1">
      <alignment horizontal="right" wrapText="1"/>
    </xf>
    <xf numFmtId="165" fontId="22" fillId="0" borderId="3" xfId="0" applyNumberFormat="1" applyFont="1" applyBorder="1" applyAlignment="1">
      <alignment horizontal="right" wrapText="1"/>
    </xf>
    <xf numFmtId="165" fontId="22" fillId="0" borderId="11" xfId="0" applyNumberFormat="1" applyFont="1" applyBorder="1" applyAlignment="1">
      <alignment horizontal="right" wrapText="1"/>
    </xf>
    <xf numFmtId="165" fontId="22" fillId="0" borderId="2" xfId="0" applyNumberFormat="1" applyFont="1" applyBorder="1" applyAlignment="1">
      <alignment horizontal="right" wrapText="1"/>
    </xf>
    <xf numFmtId="165" fontId="22" fillId="0" borderId="17" xfId="0" applyNumberFormat="1" applyFont="1" applyBorder="1" applyAlignment="1">
      <alignment horizontal="right" wrapText="1"/>
    </xf>
    <xf numFmtId="165" fontId="22" fillId="0" borderId="2" xfId="0" applyNumberFormat="1" applyFont="1" applyFill="1" applyBorder="1"/>
    <xf numFmtId="165" fontId="22" fillId="0" borderId="9" xfId="0" applyNumberFormat="1" applyFont="1" applyFill="1" applyBorder="1"/>
    <xf numFmtId="165" fontId="22" fillId="0" borderId="14" xfId="0" applyNumberFormat="1" applyFont="1" applyFill="1" applyBorder="1"/>
    <xf numFmtId="165" fontId="15" fillId="5" borderId="11" xfId="0" applyNumberFormat="1" applyFont="1" applyFill="1" applyBorder="1" applyAlignment="1">
      <alignment horizontal="right" wrapText="1"/>
    </xf>
    <xf numFmtId="165" fontId="15" fillId="5" borderId="26" xfId="0" applyNumberFormat="1" applyFont="1" applyFill="1" applyBorder="1"/>
    <xf numFmtId="0" fontId="10" fillId="0" borderId="0" xfId="8" applyFont="1"/>
    <xf numFmtId="49" fontId="10" fillId="0" borderId="0" xfId="8" applyNumberFormat="1" applyFont="1" applyAlignment="1">
      <alignment horizontal="left" indent="2"/>
    </xf>
    <xf numFmtId="4" fontId="7" fillId="4" borderId="10" xfId="0" applyNumberFormat="1" applyFont="1" applyFill="1" applyBorder="1" applyAlignment="1">
      <alignment horizontal="right"/>
    </xf>
    <xf numFmtId="167" fontId="41" fillId="0" borderId="4" xfId="50" applyNumberFormat="1" applyFont="1" applyBorder="1"/>
    <xf numFmtId="2" fontId="41" fillId="0" borderId="4" xfId="50" applyNumberFormat="1" applyFont="1" applyBorder="1"/>
    <xf numFmtId="0" fontId="15" fillId="3" borderId="5" xfId="0" applyFont="1" applyFill="1" applyBorder="1"/>
    <xf numFmtId="4" fontId="7" fillId="4" borderId="35" xfId="0" applyNumberFormat="1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right"/>
    </xf>
    <xf numFmtId="166" fontId="41" fillId="0" borderId="4" xfId="50" applyNumberFormat="1" applyFont="1" applyBorder="1"/>
    <xf numFmtId="0" fontId="12" fillId="3" borderId="5" xfId="0" applyFont="1" applyFill="1" applyBorder="1"/>
    <xf numFmtId="0" fontId="0" fillId="0" borderId="4" xfId="0" applyBorder="1"/>
    <xf numFmtId="0" fontId="7" fillId="4" borderId="3" xfId="0" applyFont="1" applyFill="1" applyBorder="1" applyAlignment="1">
      <alignment horizontal="right"/>
    </xf>
    <xf numFmtId="0" fontId="15" fillId="3" borderId="5" xfId="0" applyFont="1" applyFill="1" applyBorder="1" applyAlignment="1">
      <alignment wrapText="1"/>
    </xf>
    <xf numFmtId="1" fontId="41" fillId="0" borderId="4" xfId="50" applyNumberFormat="1" applyFont="1" applyBorder="1"/>
    <xf numFmtId="0" fontId="5" fillId="4" borderId="3" xfId="0" applyFont="1" applyFill="1" applyBorder="1" applyAlignment="1">
      <alignment horizontal="right"/>
    </xf>
    <xf numFmtId="3" fontId="14" fillId="0" borderId="0" xfId="0" applyNumberFormat="1" applyFont="1" applyBorder="1"/>
    <xf numFmtId="16" fontId="6" fillId="0" borderId="4" xfId="0" quotePrefix="1" applyNumberFormat="1" applyFont="1" applyBorder="1" applyAlignment="1">
      <alignment horizontal="right"/>
    </xf>
    <xf numFmtId="0" fontId="14" fillId="0" borderId="0" xfId="0" applyFont="1" applyBorder="1"/>
    <xf numFmtId="0" fontId="4" fillId="0" borderId="15" xfId="0" applyFont="1" applyBorder="1"/>
    <xf numFmtId="0" fontId="7" fillId="4" borderId="3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5" fillId="3" borderId="6" xfId="0" applyFont="1" applyFill="1" applyBorder="1" applyAlignment="1">
      <alignment wrapText="1"/>
    </xf>
    <xf numFmtId="0" fontId="0" fillId="0" borderId="7" xfId="0" applyBorder="1" applyAlignment="1"/>
    <xf numFmtId="0" fontId="0" fillId="0" borderId="13" xfId="0" applyBorder="1" applyAlignment="1"/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42" fillId="0" borderId="0" xfId="2" applyFont="1" applyAlignment="1" applyProtection="1"/>
    <xf numFmtId="0" fontId="19" fillId="0" borderId="0" xfId="0" applyFont="1" applyFill="1"/>
    <xf numFmtId="0" fontId="4" fillId="0" borderId="0" xfId="0" applyFont="1" applyFill="1"/>
    <xf numFmtId="0" fontId="7" fillId="0" borderId="0" xfId="0" quotePrefix="1" applyFont="1" applyFill="1"/>
    <xf numFmtId="0" fontId="12" fillId="3" borderId="37" xfId="0" applyFont="1" applyFill="1" applyBorder="1" applyAlignment="1">
      <alignment horizontal="left" wrapText="1"/>
    </xf>
    <xf numFmtId="0" fontId="43" fillId="39" borderId="37" xfId="0" applyFont="1" applyFill="1" applyBorder="1" applyAlignment="1">
      <alignment horizontal="left" wrapText="1"/>
    </xf>
    <xf numFmtId="0" fontId="44" fillId="0" borderId="38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right" vertical="top" wrapText="1"/>
    </xf>
    <xf numFmtId="0" fontId="45" fillId="0" borderId="2" xfId="0" applyFont="1" applyBorder="1" applyAlignment="1">
      <alignment horizontal="left" vertical="top" wrapText="1"/>
    </xf>
    <xf numFmtId="6" fontId="6" fillId="0" borderId="14" xfId="0" applyNumberFormat="1" applyFont="1" applyBorder="1" applyAlignment="1">
      <alignment horizontal="righ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4" xfId="0" applyFont="1" applyBorder="1" applyAlignment="1">
      <alignment horizontal="right" vertical="top" wrapText="1"/>
    </xf>
    <xf numFmtId="0" fontId="20" fillId="0" borderId="4" xfId="0" applyFont="1" applyBorder="1" applyAlignment="1">
      <alignment vertical="top" wrapText="1"/>
    </xf>
    <xf numFmtId="6" fontId="6" fillId="0" borderId="39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4" fillId="40" borderId="26" xfId="0" applyFont="1" applyFill="1" applyBorder="1" applyAlignment="1">
      <alignment horizontal="left" vertical="top" wrapText="1"/>
    </xf>
    <xf numFmtId="0" fontId="44" fillId="40" borderId="4" xfId="0" applyFont="1" applyFill="1" applyBorder="1" applyAlignment="1">
      <alignment horizontal="right" vertical="top" wrapText="1"/>
    </xf>
    <xf numFmtId="0" fontId="20" fillId="40" borderId="4" xfId="0" applyFont="1" applyFill="1" applyBorder="1" applyAlignment="1">
      <alignment vertical="top" wrapText="1"/>
    </xf>
    <xf numFmtId="0" fontId="6" fillId="40" borderId="4" xfId="0" applyFont="1" applyFill="1" applyBorder="1" applyAlignment="1">
      <alignment horizontal="right" vertical="top" wrapText="1"/>
    </xf>
    <xf numFmtId="6" fontId="6" fillId="40" borderId="39" xfId="0" applyNumberFormat="1" applyFont="1" applyFill="1" applyBorder="1" applyAlignment="1">
      <alignment horizontal="right" vertical="top" wrapText="1"/>
    </xf>
    <xf numFmtId="0" fontId="44" fillId="0" borderId="26" xfId="0" applyFont="1" applyBorder="1" applyAlignment="1">
      <alignment horizontal="left" vertical="top"/>
    </xf>
    <xf numFmtId="0" fontId="44" fillId="0" borderId="4" xfId="0" applyFont="1" applyBorder="1" applyAlignment="1">
      <alignment horizontal="right" vertical="top"/>
    </xf>
    <xf numFmtId="0" fontId="20" fillId="0" borderId="4" xfId="0" applyFont="1" applyBorder="1" applyAlignment="1">
      <alignment vertical="top"/>
    </xf>
    <xf numFmtId="6" fontId="6" fillId="0" borderId="39" xfId="0" applyNumberFormat="1" applyFont="1" applyBorder="1" applyAlignment="1">
      <alignment horizontal="right" vertical="top"/>
    </xf>
    <xf numFmtId="0" fontId="44" fillId="0" borderId="40" xfId="0" applyFont="1" applyBorder="1" applyAlignment="1">
      <alignment horizontal="left" vertical="top"/>
    </xf>
    <xf numFmtId="0" fontId="44" fillId="0" borderId="12" xfId="0" applyFont="1" applyBorder="1" applyAlignment="1">
      <alignment horizontal="right" vertical="top"/>
    </xf>
    <xf numFmtId="0" fontId="20" fillId="0" borderId="12" xfId="0" applyFont="1" applyBorder="1" applyAlignment="1">
      <alignment vertical="top"/>
    </xf>
    <xf numFmtId="6" fontId="6" fillId="0" borderId="20" xfId="0" applyNumberFormat="1" applyFont="1" applyBorder="1" applyAlignment="1">
      <alignment horizontal="right" vertical="top"/>
    </xf>
    <xf numFmtId="0" fontId="14" fillId="0" borderId="0" xfId="0" applyFont="1"/>
    <xf numFmtId="0" fontId="6" fillId="0" borderId="3" xfId="0" applyFont="1" applyBorder="1" applyAlignment="1">
      <alignment horizontal="right" wrapText="1"/>
    </xf>
  </cellXfs>
  <cellStyles count="66">
    <cellStyle name="20% - Accent1" xfId="27" builtinId="30" customBuiltin="1"/>
    <cellStyle name="20% - Accent1 2" xfId="54"/>
    <cellStyle name="20% - Accent2" xfId="31" builtinId="34" customBuiltin="1"/>
    <cellStyle name="20% - Accent2 2" xfId="56"/>
    <cellStyle name="20% - Accent3" xfId="35" builtinId="38" customBuiltin="1"/>
    <cellStyle name="20% - Accent3 2" xfId="58"/>
    <cellStyle name="20% - Accent4" xfId="39" builtinId="42" customBuiltin="1"/>
    <cellStyle name="20% - Accent4 2" xfId="60"/>
    <cellStyle name="20% - Accent5" xfId="43" builtinId="46" customBuiltin="1"/>
    <cellStyle name="20% - Accent5 2" xfId="62"/>
    <cellStyle name="20% - Accent6" xfId="47" builtinId="50" customBuiltin="1"/>
    <cellStyle name="20% - Accent6 2" xfId="64"/>
    <cellStyle name="40% - Accent1" xfId="28" builtinId="31" customBuiltin="1"/>
    <cellStyle name="40% - Accent1 2" xfId="55"/>
    <cellStyle name="40% - Accent2" xfId="32" builtinId="35" customBuiltin="1"/>
    <cellStyle name="40% - Accent2 2" xfId="57"/>
    <cellStyle name="40% - Accent3" xfId="36" builtinId="39" customBuiltin="1"/>
    <cellStyle name="40% - Accent3 2" xfId="59"/>
    <cellStyle name="40% - Accent4" xfId="40" builtinId="43" customBuiltin="1"/>
    <cellStyle name="40% - Accent4 2" xfId="61"/>
    <cellStyle name="40% - Accent5" xfId="44" builtinId="47" customBuiltin="1"/>
    <cellStyle name="40% - Accent5 2" xfId="63"/>
    <cellStyle name="40% - Accent6" xfId="48" builtinId="51" customBuiltin="1"/>
    <cellStyle name="40% - Accent6 2" xfId="65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 2" xfId="9"/>
    <cellStyle name="Currency 2" xfId="4"/>
    <cellStyle name="Explanatory Text" xfId="24" builtinId="53" customBuiltin="1"/>
    <cellStyle name="Good" xfId="15" builtinId="26" customBuiltin="1"/>
    <cellStyle name="Good 2" xfId="5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2" builtinId="8"/>
    <cellStyle name="Input" xfId="18" builtinId="20" customBuiltin="1"/>
    <cellStyle name="Input 2" xfId="6"/>
    <cellStyle name="Linked Cell" xfId="21" builtinId="24" customBuiltin="1"/>
    <cellStyle name="Neutral" xfId="17" builtinId="28" customBuiltin="1"/>
    <cellStyle name="Normal" xfId="0" builtinId="0"/>
    <cellStyle name="Normal 2" xfId="8"/>
    <cellStyle name="Normal 3" xfId="7"/>
    <cellStyle name="Normal 4" xfId="3"/>
    <cellStyle name="Normal 5" xfId="50"/>
    <cellStyle name="Normal 6" xfId="52"/>
    <cellStyle name="Note 2" xfId="51"/>
    <cellStyle name="Note 3" xfId="53"/>
    <cellStyle name="Output" xfId="19" builtinId="21" customBuiltin="1"/>
    <cellStyle name="Percent" xfId="1" builtinId="5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nh.gov/dot/org/projectdevelopment/planning/typ/index.htm" TargetMode="External"/><Relationship Id="rId1" Type="http://schemas.openxmlformats.org/officeDocument/2006/relationships/hyperlink" Target="http://www.nh.gov/dot/org/projectdevelopment/planning/stip/index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84"/>
  <sheetViews>
    <sheetView showGridLines="0" tabSelected="1" workbookViewId="0">
      <selection activeCell="G5" sqref="G5"/>
    </sheetView>
  </sheetViews>
  <sheetFormatPr defaultRowHeight="12.75"/>
  <cols>
    <col min="1" max="1" width="1.42578125" style="1" customWidth="1"/>
    <col min="2" max="2" width="9.140625" style="1"/>
    <col min="3" max="3" width="24.140625" style="2" customWidth="1"/>
    <col min="4" max="4" width="9.85546875" style="1" customWidth="1"/>
    <col min="5" max="5" width="11.28515625" style="1" customWidth="1"/>
    <col min="6" max="6" width="10.140625" style="1" customWidth="1"/>
    <col min="7" max="7" width="9.42578125" style="1" customWidth="1"/>
    <col min="8" max="16384" width="9.140625" style="1"/>
  </cols>
  <sheetData>
    <row r="1" spans="3:12">
      <c r="C1" s="1"/>
    </row>
    <row r="2" spans="3:12">
      <c r="C2" s="140" t="s">
        <v>36</v>
      </c>
      <c r="F2" s="47" t="s">
        <v>35</v>
      </c>
    </row>
    <row r="3" spans="3:12">
      <c r="C3" s="140" t="s">
        <v>226</v>
      </c>
    </row>
    <row r="4" spans="3:12">
      <c r="C4" s="1"/>
    </row>
    <row r="5" spans="3:12" ht="15">
      <c r="C5" s="21" t="s">
        <v>26</v>
      </c>
      <c r="G5" s="3" t="s">
        <v>34</v>
      </c>
    </row>
    <row r="6" spans="3:12" ht="15.95" customHeight="1"/>
    <row r="7" spans="3:12" ht="38.25" customHeight="1">
      <c r="C7" s="90" t="s">
        <v>0</v>
      </c>
      <c r="D7" s="93" t="s">
        <v>58</v>
      </c>
      <c r="E7" s="93" t="s">
        <v>25</v>
      </c>
      <c r="F7" s="86" t="s">
        <v>3</v>
      </c>
      <c r="G7" s="93" t="s">
        <v>84</v>
      </c>
      <c r="I7" s="1" t="s">
        <v>162</v>
      </c>
      <c r="L7" s="1" t="s">
        <v>163</v>
      </c>
    </row>
    <row r="8" spans="3:12" ht="15.95" customHeight="1">
      <c r="C8" s="94" t="s">
        <v>92</v>
      </c>
      <c r="D8" s="24">
        <f>E8*5280</f>
        <v>960.95999999999992</v>
      </c>
      <c r="E8" s="89">
        <v>0.182</v>
      </c>
      <c r="F8" s="94" t="s">
        <v>113</v>
      </c>
      <c r="G8" s="94">
        <v>18</v>
      </c>
      <c r="I8" s="1">
        <v>29</v>
      </c>
      <c r="J8" s="1">
        <v>25</v>
      </c>
      <c r="K8" s="1">
        <v>8</v>
      </c>
      <c r="L8" s="1">
        <f>SUM(I8:K8)</f>
        <v>62</v>
      </c>
    </row>
    <row r="9" spans="3:12" ht="15.95" customHeight="1">
      <c r="C9" s="94" t="s">
        <v>110</v>
      </c>
      <c r="D9" s="24">
        <f t="shared" ref="D9:D38" si="0">E9*5280</f>
        <v>686.4</v>
      </c>
      <c r="E9" s="89">
        <v>0.13</v>
      </c>
      <c r="F9" s="94" t="s">
        <v>113</v>
      </c>
      <c r="G9" s="94">
        <v>20</v>
      </c>
    </row>
    <row r="10" spans="3:12" ht="15.95" customHeight="1">
      <c r="C10" s="94" t="s">
        <v>111</v>
      </c>
      <c r="D10" s="24">
        <f t="shared" si="0"/>
        <v>844.80000000000007</v>
      </c>
      <c r="E10" s="89">
        <v>0.16</v>
      </c>
      <c r="F10" s="94" t="s">
        <v>83</v>
      </c>
      <c r="G10" s="94">
        <v>10</v>
      </c>
    </row>
    <row r="11" spans="3:12" ht="15.95" customHeight="1">
      <c r="C11" s="94" t="s">
        <v>112</v>
      </c>
      <c r="D11" s="24">
        <f t="shared" si="0"/>
        <v>828.96</v>
      </c>
      <c r="E11" s="89">
        <v>0.157</v>
      </c>
      <c r="F11" s="94" t="s">
        <v>83</v>
      </c>
      <c r="G11" s="94">
        <v>10</v>
      </c>
    </row>
    <row r="12" spans="3:12" ht="15.95" customHeight="1">
      <c r="C12" s="94" t="s">
        <v>114</v>
      </c>
      <c r="D12" s="24">
        <f t="shared" si="0"/>
        <v>786.71999999999991</v>
      </c>
      <c r="E12" s="89">
        <v>0.14899999999999999</v>
      </c>
      <c r="F12" s="94" t="s">
        <v>113</v>
      </c>
      <c r="G12" s="94">
        <v>16</v>
      </c>
    </row>
    <row r="13" spans="3:12" ht="15.95" customHeight="1">
      <c r="C13" s="94" t="s">
        <v>115</v>
      </c>
      <c r="D13" s="24">
        <f t="shared" si="0"/>
        <v>5470.08</v>
      </c>
      <c r="E13" s="89">
        <v>1.036</v>
      </c>
      <c r="F13" s="94" t="s">
        <v>83</v>
      </c>
      <c r="G13" s="94">
        <v>16</v>
      </c>
    </row>
    <row r="14" spans="3:12" ht="15.95" customHeight="1">
      <c r="C14" s="94" t="s">
        <v>117</v>
      </c>
      <c r="D14" s="24">
        <f t="shared" si="0"/>
        <v>2671.68</v>
      </c>
      <c r="E14" s="89">
        <v>0.50600000000000001</v>
      </c>
      <c r="F14" s="94" t="s">
        <v>83</v>
      </c>
      <c r="G14" s="94">
        <v>10</v>
      </c>
    </row>
    <row r="15" spans="3:12" ht="15.95" customHeight="1">
      <c r="C15" s="94" t="s">
        <v>116</v>
      </c>
      <c r="D15" s="24">
        <f t="shared" si="0"/>
        <v>1430.88</v>
      </c>
      <c r="E15" s="89">
        <v>0.27100000000000002</v>
      </c>
      <c r="F15" s="94" t="s">
        <v>113</v>
      </c>
      <c r="G15" s="94">
        <v>18</v>
      </c>
    </row>
    <row r="16" spans="3:12" ht="15.95" customHeight="1">
      <c r="C16" s="94" t="s">
        <v>119</v>
      </c>
      <c r="D16" s="24">
        <f t="shared" si="0"/>
        <v>10475.52</v>
      </c>
      <c r="E16" s="89">
        <v>1.984</v>
      </c>
      <c r="F16" s="94" t="s">
        <v>113</v>
      </c>
      <c r="G16" s="4">
        <v>20</v>
      </c>
    </row>
    <row r="17" spans="3:7" ht="15.95" customHeight="1">
      <c r="C17" s="94" t="s">
        <v>118</v>
      </c>
      <c r="D17" s="24">
        <f t="shared" si="0"/>
        <v>2059.2000000000003</v>
      </c>
      <c r="E17" s="89">
        <v>0.39</v>
      </c>
      <c r="F17" s="94" t="s">
        <v>113</v>
      </c>
      <c r="G17" s="94">
        <v>20</v>
      </c>
    </row>
    <row r="18" spans="3:7" ht="15.95" customHeight="1">
      <c r="C18" s="94" t="s">
        <v>120</v>
      </c>
      <c r="D18" s="24">
        <f t="shared" si="0"/>
        <v>3051.84</v>
      </c>
      <c r="E18" s="89">
        <v>0.57800000000000007</v>
      </c>
      <c r="F18" s="4" t="s">
        <v>83</v>
      </c>
      <c r="G18" s="4">
        <v>6</v>
      </c>
    </row>
    <row r="19" spans="3:7" ht="15.95" customHeight="1">
      <c r="C19" s="94" t="s">
        <v>173</v>
      </c>
      <c r="D19" s="24">
        <f t="shared" si="0"/>
        <v>786.71999999999991</v>
      </c>
      <c r="E19" s="89">
        <v>0.14899999999999999</v>
      </c>
      <c r="F19" s="4" t="s">
        <v>113</v>
      </c>
      <c r="G19" s="4">
        <v>20</v>
      </c>
    </row>
    <row r="20" spans="3:7" ht="15.95" customHeight="1">
      <c r="C20" s="94" t="s">
        <v>121</v>
      </c>
      <c r="D20" s="24">
        <f t="shared" si="0"/>
        <v>549.12</v>
      </c>
      <c r="E20" s="89">
        <v>0.104</v>
      </c>
      <c r="F20" s="4" t="s">
        <v>113</v>
      </c>
      <c r="G20" s="4">
        <v>12</v>
      </c>
    </row>
    <row r="21" spans="3:7" ht="15.95" customHeight="1">
      <c r="C21" s="94" t="s">
        <v>122</v>
      </c>
      <c r="D21" s="24">
        <f t="shared" si="0"/>
        <v>686.4</v>
      </c>
      <c r="E21" s="89">
        <v>0.13</v>
      </c>
      <c r="F21" s="4" t="s">
        <v>113</v>
      </c>
      <c r="G21" s="4">
        <v>14</v>
      </c>
    </row>
    <row r="22" spans="3:7" ht="15.95" customHeight="1">
      <c r="C22" s="94" t="s">
        <v>97</v>
      </c>
      <c r="D22" s="24">
        <f t="shared" si="0"/>
        <v>13738.56</v>
      </c>
      <c r="E22" s="89">
        <v>2.6019999999999999</v>
      </c>
      <c r="F22" s="4" t="s">
        <v>83</v>
      </c>
      <c r="G22" s="4">
        <v>14</v>
      </c>
    </row>
    <row r="23" spans="3:7" ht="15.95" customHeight="1">
      <c r="C23" s="94" t="s">
        <v>123</v>
      </c>
      <c r="D23" s="24">
        <f t="shared" si="0"/>
        <v>1811.0400000000002</v>
      </c>
      <c r="E23" s="89">
        <v>0.34300000000000003</v>
      </c>
      <c r="F23" s="4" t="s">
        <v>83</v>
      </c>
      <c r="G23" s="4">
        <v>10</v>
      </c>
    </row>
    <row r="24" spans="3:7" ht="15.95" customHeight="1">
      <c r="C24" s="94" t="s">
        <v>124</v>
      </c>
      <c r="D24" s="24">
        <f t="shared" si="0"/>
        <v>5063.5199999999995</v>
      </c>
      <c r="E24" s="89">
        <v>0.95899999999999996</v>
      </c>
      <c r="F24" s="4" t="s">
        <v>113</v>
      </c>
      <c r="G24" s="4">
        <v>18</v>
      </c>
    </row>
    <row r="25" spans="3:7" ht="15.95" customHeight="1">
      <c r="C25" s="94" t="s">
        <v>125</v>
      </c>
      <c r="D25" s="24">
        <f t="shared" si="0"/>
        <v>2835.3599999999997</v>
      </c>
      <c r="E25" s="89">
        <v>0.53699999999999992</v>
      </c>
      <c r="F25" s="4" t="s">
        <v>113</v>
      </c>
      <c r="G25" s="4">
        <v>18</v>
      </c>
    </row>
    <row r="26" spans="3:7" ht="15.95" customHeight="1">
      <c r="C26" s="94" t="s">
        <v>99</v>
      </c>
      <c r="D26" s="24">
        <f t="shared" si="0"/>
        <v>8960.16</v>
      </c>
      <c r="E26" s="89">
        <v>1.6970000000000001</v>
      </c>
      <c r="F26" s="4" t="s">
        <v>83</v>
      </c>
      <c r="G26" s="4">
        <v>10</v>
      </c>
    </row>
    <row r="27" spans="3:7" ht="15.95" customHeight="1">
      <c r="C27" s="94" t="s">
        <v>126</v>
      </c>
      <c r="D27" s="24">
        <f t="shared" si="0"/>
        <v>776.16</v>
      </c>
      <c r="E27" s="89">
        <v>0.14699999999999999</v>
      </c>
      <c r="F27" s="4" t="s">
        <v>83</v>
      </c>
      <c r="G27" s="4">
        <v>12</v>
      </c>
    </row>
    <row r="28" spans="3:7" ht="15.95" customHeight="1">
      <c r="C28" s="94" t="s">
        <v>127</v>
      </c>
      <c r="D28" s="24">
        <f t="shared" si="0"/>
        <v>1758.24</v>
      </c>
      <c r="E28" s="89">
        <v>0.33300000000000002</v>
      </c>
      <c r="F28" s="4" t="s">
        <v>113</v>
      </c>
      <c r="G28" s="4">
        <v>22</v>
      </c>
    </row>
    <row r="29" spans="3:7" ht="15.95" customHeight="1">
      <c r="C29" s="94" t="s">
        <v>128</v>
      </c>
      <c r="D29" s="24">
        <f t="shared" si="0"/>
        <v>3168.0000000000005</v>
      </c>
      <c r="E29" s="89">
        <v>0.60000000000000009</v>
      </c>
      <c r="F29" s="4" t="s">
        <v>83</v>
      </c>
      <c r="G29" s="4">
        <v>10</v>
      </c>
    </row>
    <row r="30" spans="3:7" ht="15.95" customHeight="1">
      <c r="C30" s="94" t="s">
        <v>156</v>
      </c>
      <c r="D30" s="24">
        <f t="shared" si="0"/>
        <v>18332.159999999996</v>
      </c>
      <c r="E30" s="89">
        <v>3.4719999999999995</v>
      </c>
      <c r="F30" s="4" t="s">
        <v>113</v>
      </c>
      <c r="G30" s="4">
        <v>18</v>
      </c>
    </row>
    <row r="31" spans="3:7" ht="15.95" customHeight="1">
      <c r="C31" s="94" t="s">
        <v>157</v>
      </c>
      <c r="D31" s="24">
        <f t="shared" si="0"/>
        <v>9894.7199999999993</v>
      </c>
      <c r="E31" s="89">
        <v>1.8739999999999999</v>
      </c>
      <c r="F31" s="4" t="s">
        <v>113</v>
      </c>
      <c r="G31" s="4">
        <v>18</v>
      </c>
    </row>
    <row r="32" spans="3:7" ht="15.95" customHeight="1">
      <c r="C32" s="94" t="s">
        <v>158</v>
      </c>
      <c r="D32" s="24">
        <f t="shared" si="0"/>
        <v>9160.8000000000011</v>
      </c>
      <c r="E32" s="89">
        <v>1.7350000000000001</v>
      </c>
      <c r="F32" s="4" t="s">
        <v>113</v>
      </c>
      <c r="G32" s="4">
        <v>20</v>
      </c>
    </row>
    <row r="33" spans="3:9" ht="15.95" customHeight="1">
      <c r="C33" s="94" t="s">
        <v>129</v>
      </c>
      <c r="D33" s="24">
        <f t="shared" si="0"/>
        <v>258.72000000000003</v>
      </c>
      <c r="E33" s="89">
        <v>4.9000000000000002E-2</v>
      </c>
      <c r="F33" s="4" t="s">
        <v>83</v>
      </c>
      <c r="G33" s="4">
        <v>24</v>
      </c>
    </row>
    <row r="34" spans="3:9" ht="15.95" customHeight="1">
      <c r="C34" s="94" t="s">
        <v>159</v>
      </c>
      <c r="D34" s="24">
        <f t="shared" si="0"/>
        <v>5475.36</v>
      </c>
      <c r="E34" s="89">
        <v>1.0369999999999999</v>
      </c>
      <c r="F34" s="4" t="s">
        <v>113</v>
      </c>
      <c r="G34" s="4">
        <v>19</v>
      </c>
    </row>
    <row r="35" spans="3:9" ht="15.95" customHeight="1">
      <c r="C35" s="94" t="s">
        <v>160</v>
      </c>
      <c r="D35" s="24">
        <f t="shared" si="0"/>
        <v>5739.36</v>
      </c>
      <c r="E35" s="89">
        <v>1.087</v>
      </c>
      <c r="F35" s="4" t="s">
        <v>83</v>
      </c>
      <c r="G35" s="97" t="s">
        <v>161</v>
      </c>
    </row>
    <row r="36" spans="3:9" ht="15.95" customHeight="1">
      <c r="C36" s="94" t="s">
        <v>101</v>
      </c>
      <c r="D36" s="24">
        <f t="shared" si="0"/>
        <v>3622.0800000000004</v>
      </c>
      <c r="E36" s="89">
        <v>0.68600000000000005</v>
      </c>
      <c r="F36" s="4" t="s">
        <v>83</v>
      </c>
      <c r="G36" s="4">
        <v>14</v>
      </c>
    </row>
    <row r="37" spans="3:9" ht="15.95" customHeight="1">
      <c r="C37" s="94" t="s">
        <v>130</v>
      </c>
      <c r="D37" s="24">
        <f t="shared" si="0"/>
        <v>1230.24</v>
      </c>
      <c r="E37" s="89">
        <v>0.23300000000000001</v>
      </c>
      <c r="F37" s="4" t="s">
        <v>83</v>
      </c>
      <c r="G37" s="4">
        <v>8</v>
      </c>
    </row>
    <row r="38" spans="3:9" ht="15.95" customHeight="1">
      <c r="C38" s="94" t="s">
        <v>131</v>
      </c>
      <c r="D38" s="24">
        <f t="shared" si="0"/>
        <v>2196.48</v>
      </c>
      <c r="E38" s="89">
        <v>0.41599999999999998</v>
      </c>
      <c r="F38" s="4" t="s">
        <v>113</v>
      </c>
      <c r="G38" s="4">
        <v>18</v>
      </c>
    </row>
    <row r="39" spans="3:9" ht="15.95" customHeight="1">
      <c r="C39" s="22" t="s">
        <v>167</v>
      </c>
      <c r="D39" s="23" t="s">
        <v>174</v>
      </c>
      <c r="E39" s="99"/>
      <c r="F39" s="99"/>
      <c r="G39" s="99"/>
    </row>
    <row r="40" spans="3:9" ht="15.95" customHeight="1">
      <c r="C40" s="98"/>
      <c r="D40" s="96"/>
      <c r="E40" s="2"/>
      <c r="F40" s="2"/>
      <c r="G40" s="2"/>
    </row>
    <row r="41" spans="3:9" ht="40.5" customHeight="1">
      <c r="C41" s="90" t="s">
        <v>0</v>
      </c>
      <c r="D41" s="93" t="s">
        <v>58</v>
      </c>
      <c r="E41" s="93" t="s">
        <v>25</v>
      </c>
      <c r="F41" s="86" t="s">
        <v>3</v>
      </c>
      <c r="G41" s="93" t="s">
        <v>84</v>
      </c>
      <c r="I41" s="1" t="s">
        <v>162</v>
      </c>
    </row>
    <row r="42" spans="3:9" ht="15.95" customHeight="1">
      <c r="C42" s="94" t="s">
        <v>132</v>
      </c>
      <c r="D42" s="24">
        <f t="shared" ref="D42:D68" si="1">E42*5280</f>
        <v>786.71999999999991</v>
      </c>
      <c r="E42" s="89">
        <v>0.14899999999999999</v>
      </c>
      <c r="F42" s="4" t="s">
        <v>113</v>
      </c>
      <c r="G42" s="4">
        <v>18</v>
      </c>
      <c r="I42" s="1">
        <v>25</v>
      </c>
    </row>
    <row r="43" spans="3:9" ht="15.95" customHeight="1">
      <c r="C43" s="94" t="s">
        <v>164</v>
      </c>
      <c r="D43" s="24">
        <f t="shared" si="1"/>
        <v>52.800000000000004</v>
      </c>
      <c r="E43" s="89">
        <v>0.01</v>
      </c>
      <c r="F43" s="4" t="s">
        <v>113</v>
      </c>
      <c r="G43" s="4">
        <v>18</v>
      </c>
    </row>
    <row r="44" spans="3:9" ht="15.95" customHeight="1">
      <c r="C44" s="94" t="s">
        <v>165</v>
      </c>
      <c r="D44" s="24">
        <f t="shared" si="1"/>
        <v>1747.68</v>
      </c>
      <c r="E44" s="89">
        <v>0.33100000000000002</v>
      </c>
      <c r="F44" s="4" t="s">
        <v>113</v>
      </c>
      <c r="G44" s="4">
        <v>20</v>
      </c>
    </row>
    <row r="45" spans="3:9" ht="15.95" customHeight="1">
      <c r="C45" s="94" t="s">
        <v>133</v>
      </c>
      <c r="D45" s="24">
        <f t="shared" si="1"/>
        <v>1869.12</v>
      </c>
      <c r="E45" s="89">
        <v>0.35399999999999998</v>
      </c>
      <c r="F45" s="4" t="s">
        <v>113</v>
      </c>
      <c r="G45" s="4">
        <v>18</v>
      </c>
    </row>
    <row r="46" spans="3:9" ht="15.95" customHeight="1">
      <c r="C46" s="94" t="s">
        <v>80</v>
      </c>
      <c r="D46" s="24">
        <f t="shared" si="1"/>
        <v>3923.04</v>
      </c>
      <c r="E46" s="89">
        <v>0.74299999999999999</v>
      </c>
      <c r="F46" s="4" t="s">
        <v>83</v>
      </c>
      <c r="G46" s="4">
        <v>10</v>
      </c>
    </row>
    <row r="47" spans="3:9" ht="15.95" customHeight="1">
      <c r="C47" s="94" t="s">
        <v>134</v>
      </c>
      <c r="D47" s="24">
        <f t="shared" si="1"/>
        <v>4847.04</v>
      </c>
      <c r="E47" s="89">
        <v>0.91800000000000004</v>
      </c>
      <c r="F47" s="4" t="s">
        <v>83</v>
      </c>
      <c r="G47" s="4">
        <v>8</v>
      </c>
    </row>
    <row r="48" spans="3:9" ht="15.95" customHeight="1">
      <c r="C48" s="94" t="s">
        <v>135</v>
      </c>
      <c r="D48" s="24">
        <f t="shared" si="1"/>
        <v>6256.8</v>
      </c>
      <c r="E48" s="89">
        <v>1.1850000000000001</v>
      </c>
      <c r="F48" s="4" t="s">
        <v>83</v>
      </c>
      <c r="G48" s="4">
        <v>10</v>
      </c>
    </row>
    <row r="49" spans="3:7" ht="15.95" customHeight="1">
      <c r="C49" s="94" t="s">
        <v>166</v>
      </c>
      <c r="D49" s="24">
        <f t="shared" si="1"/>
        <v>2412.96</v>
      </c>
      <c r="E49" s="89">
        <v>0.45700000000000002</v>
      </c>
      <c r="F49" s="4" t="s">
        <v>113</v>
      </c>
      <c r="G49" s="4">
        <v>16</v>
      </c>
    </row>
    <row r="50" spans="3:7" ht="15.95" customHeight="1">
      <c r="C50" s="94" t="s">
        <v>136</v>
      </c>
      <c r="D50" s="24">
        <f t="shared" si="1"/>
        <v>3331.68</v>
      </c>
      <c r="E50" s="89">
        <v>0.63100000000000001</v>
      </c>
      <c r="F50" s="4" t="s">
        <v>113</v>
      </c>
      <c r="G50" s="4">
        <v>18</v>
      </c>
    </row>
    <row r="51" spans="3:7" ht="15.95" customHeight="1">
      <c r="C51" s="94" t="s">
        <v>104</v>
      </c>
      <c r="D51" s="24">
        <f t="shared" si="1"/>
        <v>4234.5600000000004</v>
      </c>
      <c r="E51" s="89">
        <v>0.80200000000000005</v>
      </c>
      <c r="F51" s="4" t="s">
        <v>83</v>
      </c>
      <c r="G51" s="4">
        <v>8</v>
      </c>
    </row>
    <row r="52" spans="3:7" ht="15.95" customHeight="1">
      <c r="C52" s="94" t="s">
        <v>137</v>
      </c>
      <c r="D52" s="24">
        <f t="shared" si="1"/>
        <v>3268.32</v>
      </c>
      <c r="E52" s="89">
        <v>0.61899999999999999</v>
      </c>
      <c r="F52" s="4" t="s">
        <v>113</v>
      </c>
      <c r="G52" s="4">
        <v>20</v>
      </c>
    </row>
    <row r="53" spans="3:7" ht="15.95" customHeight="1">
      <c r="C53" s="94" t="s">
        <v>138</v>
      </c>
      <c r="D53" s="24">
        <f t="shared" si="1"/>
        <v>1916.6399999999999</v>
      </c>
      <c r="E53" s="89">
        <v>0.36299999999999999</v>
      </c>
      <c r="F53" s="4" t="s">
        <v>113</v>
      </c>
      <c r="G53" s="4">
        <v>20</v>
      </c>
    </row>
    <row r="54" spans="3:7" ht="15.95" customHeight="1">
      <c r="C54" s="94" t="s">
        <v>170</v>
      </c>
      <c r="D54" s="24">
        <f t="shared" si="1"/>
        <v>3273.6</v>
      </c>
      <c r="E54" s="89">
        <v>0.62</v>
      </c>
      <c r="F54" s="4" t="s">
        <v>83</v>
      </c>
      <c r="G54" s="4">
        <v>20</v>
      </c>
    </row>
    <row r="55" spans="3:7" ht="15.95" customHeight="1">
      <c r="C55" s="94" t="s">
        <v>139</v>
      </c>
      <c r="D55" s="24">
        <f t="shared" si="1"/>
        <v>2983.2000000000003</v>
      </c>
      <c r="E55" s="89">
        <v>0.56500000000000006</v>
      </c>
      <c r="F55" s="4" t="s">
        <v>113</v>
      </c>
      <c r="G55" s="4">
        <v>16</v>
      </c>
    </row>
    <row r="56" spans="3:7" ht="15.95" customHeight="1">
      <c r="C56" s="94" t="s">
        <v>140</v>
      </c>
      <c r="D56" s="24">
        <f t="shared" si="1"/>
        <v>1895.52</v>
      </c>
      <c r="E56" s="89">
        <v>0.35899999999999999</v>
      </c>
      <c r="F56" s="4" t="s">
        <v>83</v>
      </c>
      <c r="G56" s="4">
        <v>10</v>
      </c>
    </row>
    <row r="57" spans="3:7" ht="15.95" customHeight="1">
      <c r="C57" s="94" t="s">
        <v>141</v>
      </c>
      <c r="D57" s="24">
        <f t="shared" si="1"/>
        <v>2439.36</v>
      </c>
      <c r="E57" s="89">
        <v>0.46200000000000002</v>
      </c>
      <c r="F57" s="4" t="s">
        <v>113</v>
      </c>
      <c r="G57" s="4">
        <v>14</v>
      </c>
    </row>
    <row r="58" spans="3:7" ht="15.95" customHeight="1">
      <c r="C58" s="94" t="s">
        <v>142</v>
      </c>
      <c r="D58" s="24">
        <f t="shared" si="1"/>
        <v>5681.2800000000007</v>
      </c>
      <c r="E58" s="89">
        <v>1.0760000000000001</v>
      </c>
      <c r="F58" s="4" t="s">
        <v>113</v>
      </c>
      <c r="G58" s="4">
        <v>20</v>
      </c>
    </row>
    <row r="59" spans="3:7" ht="15.95" customHeight="1">
      <c r="C59" s="94" t="s">
        <v>143</v>
      </c>
      <c r="D59" s="24">
        <f t="shared" si="1"/>
        <v>4012.7999999999993</v>
      </c>
      <c r="E59" s="89">
        <v>0.7599999999999999</v>
      </c>
      <c r="F59" s="4" t="s">
        <v>113</v>
      </c>
      <c r="G59" s="4">
        <v>18</v>
      </c>
    </row>
    <row r="60" spans="3:7" ht="15.95" customHeight="1">
      <c r="C60" s="94" t="s">
        <v>144</v>
      </c>
      <c r="D60" s="24">
        <f t="shared" si="1"/>
        <v>3072.9599999999996</v>
      </c>
      <c r="E60" s="89">
        <v>0.58199999999999996</v>
      </c>
      <c r="F60" s="4" t="s">
        <v>113</v>
      </c>
      <c r="G60" s="4">
        <v>20</v>
      </c>
    </row>
    <row r="61" spans="3:7" ht="15.95" customHeight="1">
      <c r="C61" s="94" t="s">
        <v>145</v>
      </c>
      <c r="D61" s="24">
        <f t="shared" si="1"/>
        <v>5417.28</v>
      </c>
      <c r="E61" s="89">
        <v>1.026</v>
      </c>
      <c r="F61" s="4" t="s">
        <v>113</v>
      </c>
      <c r="G61" s="4">
        <v>14</v>
      </c>
    </row>
    <row r="62" spans="3:7" ht="15.95" customHeight="1">
      <c r="C62" s="94" t="s">
        <v>90</v>
      </c>
      <c r="D62" s="24">
        <f t="shared" si="1"/>
        <v>1003.2</v>
      </c>
      <c r="E62" s="89">
        <v>0.19</v>
      </c>
      <c r="F62" s="4" t="s">
        <v>83</v>
      </c>
      <c r="G62" s="4">
        <v>18</v>
      </c>
    </row>
    <row r="63" spans="3:7" ht="15.95" customHeight="1">
      <c r="C63" s="94" t="s">
        <v>168</v>
      </c>
      <c r="D63" s="24">
        <f t="shared" si="1"/>
        <v>5454.2400000000007</v>
      </c>
      <c r="E63" s="89">
        <v>1.0330000000000001</v>
      </c>
      <c r="F63" s="4" t="s">
        <v>113</v>
      </c>
      <c r="G63" s="4">
        <v>18</v>
      </c>
    </row>
    <row r="64" spans="3:7" ht="15.95" customHeight="1">
      <c r="C64" s="94" t="s">
        <v>169</v>
      </c>
      <c r="D64" s="24">
        <f t="shared" si="1"/>
        <v>8273.76</v>
      </c>
      <c r="E64" s="89">
        <v>1.5669999999999999</v>
      </c>
      <c r="F64" s="4" t="s">
        <v>83</v>
      </c>
      <c r="G64" s="4">
        <v>12</v>
      </c>
    </row>
    <row r="65" spans="3:9" ht="15.95" customHeight="1">
      <c r="C65" s="94" t="s">
        <v>146</v>
      </c>
      <c r="D65" s="24">
        <f t="shared" si="1"/>
        <v>797.28</v>
      </c>
      <c r="E65" s="89">
        <v>0.151</v>
      </c>
      <c r="F65" s="4" t="s">
        <v>83</v>
      </c>
      <c r="G65" s="4">
        <v>20</v>
      </c>
    </row>
    <row r="66" spans="3:9" ht="15.95" customHeight="1">
      <c r="C66" s="94" t="s">
        <v>171</v>
      </c>
      <c r="D66" s="24">
        <f t="shared" si="1"/>
        <v>5491.2</v>
      </c>
      <c r="E66" s="89">
        <v>1.04</v>
      </c>
      <c r="F66" s="4" t="s">
        <v>83</v>
      </c>
      <c r="G66" s="4">
        <v>20</v>
      </c>
    </row>
    <row r="67" spans="3:9" ht="15.95" customHeight="1">
      <c r="C67" s="94" t="s">
        <v>147</v>
      </c>
      <c r="D67" s="24">
        <f t="shared" si="1"/>
        <v>918.71999999999991</v>
      </c>
      <c r="E67" s="89">
        <v>0.17399999999999999</v>
      </c>
      <c r="F67" s="4" t="s">
        <v>113</v>
      </c>
      <c r="G67" s="4">
        <v>12</v>
      </c>
    </row>
    <row r="68" spans="3:9" ht="15.95" customHeight="1">
      <c r="C68" s="94" t="s">
        <v>148</v>
      </c>
      <c r="D68" s="24">
        <f t="shared" si="1"/>
        <v>4202.88</v>
      </c>
      <c r="E68" s="89">
        <v>0.79600000000000004</v>
      </c>
      <c r="F68" s="4" t="s">
        <v>113</v>
      </c>
      <c r="G68" s="4">
        <v>16</v>
      </c>
    </row>
    <row r="69" spans="3:9" ht="15.95" customHeight="1">
      <c r="C69" s="22" t="s">
        <v>167</v>
      </c>
      <c r="D69" s="23" t="s">
        <v>174</v>
      </c>
      <c r="E69"/>
      <c r="F69" s="22"/>
      <c r="G69" s="22"/>
      <c r="I69" s="1">
        <v>8</v>
      </c>
    </row>
    <row r="70" spans="3:9" ht="15.95" customHeight="1"/>
    <row r="71" spans="3:9" ht="15.95" customHeight="1"/>
    <row r="72" spans="3:9" ht="42" customHeight="1">
      <c r="C72" s="90" t="s">
        <v>0</v>
      </c>
      <c r="D72" s="93" t="s">
        <v>58</v>
      </c>
      <c r="E72" s="93" t="s">
        <v>25</v>
      </c>
      <c r="F72" s="86" t="s">
        <v>3</v>
      </c>
      <c r="G72" s="93" t="s">
        <v>84</v>
      </c>
    </row>
    <row r="73" spans="3:9" ht="15.95" customHeight="1">
      <c r="C73" s="94" t="s">
        <v>149</v>
      </c>
      <c r="D73" s="24">
        <f t="shared" ref="D73:D80" si="2">E73*5280</f>
        <v>232.32</v>
      </c>
      <c r="E73" s="89">
        <v>4.3999999999999997E-2</v>
      </c>
      <c r="F73" s="4" t="s">
        <v>113</v>
      </c>
      <c r="G73" s="4">
        <v>10</v>
      </c>
    </row>
    <row r="74" spans="3:9" ht="15.95" customHeight="1">
      <c r="C74" s="94" t="s">
        <v>150</v>
      </c>
      <c r="D74" s="24">
        <f t="shared" si="2"/>
        <v>1921.9199999999998</v>
      </c>
      <c r="E74" s="89">
        <v>0.36399999999999999</v>
      </c>
      <c r="F74" s="4" t="s">
        <v>83</v>
      </c>
      <c r="G74" s="4">
        <v>12</v>
      </c>
    </row>
    <row r="75" spans="3:9" ht="15.95" customHeight="1">
      <c r="C75" s="94" t="s">
        <v>151</v>
      </c>
      <c r="D75" s="24">
        <f t="shared" si="2"/>
        <v>2434.08</v>
      </c>
      <c r="E75" s="89">
        <v>0.46100000000000002</v>
      </c>
      <c r="F75" s="4" t="s">
        <v>113</v>
      </c>
      <c r="G75" s="4">
        <v>22</v>
      </c>
    </row>
    <row r="76" spans="3:9" ht="15.95" customHeight="1">
      <c r="C76" s="94" t="s">
        <v>152</v>
      </c>
      <c r="D76" s="24">
        <f t="shared" si="2"/>
        <v>807.84</v>
      </c>
      <c r="E76" s="89">
        <v>0.153</v>
      </c>
      <c r="F76" s="4" t="s">
        <v>113</v>
      </c>
      <c r="G76" s="4">
        <v>18</v>
      </c>
    </row>
    <row r="77" spans="3:9" ht="15.95" customHeight="1">
      <c r="C77" s="94" t="s">
        <v>153</v>
      </c>
      <c r="D77" s="24">
        <f t="shared" si="2"/>
        <v>7471.2</v>
      </c>
      <c r="E77" s="89">
        <v>1.415</v>
      </c>
      <c r="F77" s="4" t="s">
        <v>83</v>
      </c>
      <c r="G77" s="4">
        <v>14</v>
      </c>
    </row>
    <row r="78" spans="3:9" ht="15.95" customHeight="1">
      <c r="C78" s="94" t="s">
        <v>172</v>
      </c>
      <c r="D78" s="24">
        <f t="shared" si="2"/>
        <v>22440</v>
      </c>
      <c r="E78" s="89">
        <v>4.25</v>
      </c>
      <c r="F78" s="4" t="s">
        <v>113</v>
      </c>
      <c r="G78" s="4">
        <v>18</v>
      </c>
    </row>
    <row r="79" spans="3:9" ht="15.95" customHeight="1">
      <c r="C79" s="94" t="s">
        <v>154</v>
      </c>
      <c r="D79" s="24">
        <f t="shared" si="2"/>
        <v>755.04</v>
      </c>
      <c r="E79" s="89">
        <v>0.14299999999999999</v>
      </c>
      <c r="F79" s="4" t="s">
        <v>113</v>
      </c>
      <c r="G79" s="4">
        <v>10</v>
      </c>
    </row>
    <row r="80" spans="3:9" ht="15.95" customHeight="1">
      <c r="C80" s="94" t="s">
        <v>155</v>
      </c>
      <c r="D80" s="24">
        <f t="shared" si="2"/>
        <v>4002.2400000000002</v>
      </c>
      <c r="E80" s="89">
        <v>0.75800000000000001</v>
      </c>
      <c r="F80" s="4" t="s">
        <v>83</v>
      </c>
      <c r="G80" s="4">
        <v>20</v>
      </c>
    </row>
    <row r="81" spans="3:7" ht="15.95" customHeight="1">
      <c r="C81" s="95" t="s">
        <v>2</v>
      </c>
      <c r="D81" s="88">
        <f>E81*5280</f>
        <v>254918.39999999999</v>
      </c>
      <c r="E81" s="87">
        <v>48.28</v>
      </c>
      <c r="F81" s="100"/>
      <c r="G81" s="101"/>
    </row>
    <row r="82" spans="3:7" ht="15.95" customHeight="1">
      <c r="C82" s="22" t="s">
        <v>167</v>
      </c>
      <c r="D82" s="23" t="s">
        <v>174</v>
      </c>
    </row>
    <row r="83" spans="3:7" ht="15.95" customHeight="1"/>
    <row r="84" spans="3:7" ht="15.95" customHeight="1">
      <c r="C84" s="9" t="s">
        <v>85</v>
      </c>
    </row>
  </sheetData>
  <mergeCells count="1">
    <mergeCell ref="F81:G81"/>
  </mergeCells>
  <phoneticPr fontId="3" type="noConversion"/>
  <pageMargins left="0.17" right="0.17" top="0.53" bottom="0.68" header="0.31" footer="0.5"/>
  <pageSetup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4:F29"/>
  <sheetViews>
    <sheetView showGridLines="0" workbookViewId="0">
      <selection activeCell="F4" sqref="F4"/>
    </sheetView>
  </sheetViews>
  <sheetFormatPr defaultRowHeight="12.75"/>
  <cols>
    <col min="1" max="1" width="9.140625" style="1"/>
    <col min="2" max="2" width="28.140625" style="1" customWidth="1"/>
    <col min="3" max="3" width="11.85546875" style="7" customWidth="1"/>
    <col min="4" max="4" width="15.140625" style="1" customWidth="1"/>
    <col min="5" max="5" width="12.5703125" style="1" customWidth="1"/>
    <col min="6" max="6" width="16.28515625" style="1" customWidth="1"/>
    <col min="7" max="16384" width="9.140625" style="1"/>
  </cols>
  <sheetData>
    <row r="4" spans="2:6" ht="15">
      <c r="B4" s="21" t="s">
        <v>27</v>
      </c>
      <c r="C4" s="1"/>
      <c r="F4" s="3" t="s">
        <v>34</v>
      </c>
    </row>
    <row r="5" spans="2:6" ht="13.5" thickBot="1"/>
    <row r="6" spans="2:6" ht="32.25" customHeight="1" thickBot="1">
      <c r="B6" s="116" t="s">
        <v>177</v>
      </c>
      <c r="C6" s="116"/>
      <c r="D6" s="117" t="s">
        <v>1</v>
      </c>
      <c r="E6" s="117" t="s">
        <v>8</v>
      </c>
      <c r="F6" s="117" t="s">
        <v>9</v>
      </c>
    </row>
    <row r="7" spans="2:6" ht="15.95" customHeight="1">
      <c r="B7" s="118" t="s">
        <v>178</v>
      </c>
      <c r="C7" s="119" t="s">
        <v>179</v>
      </c>
      <c r="D7" s="120" t="s">
        <v>180</v>
      </c>
      <c r="E7" s="119">
        <v>2015</v>
      </c>
      <c r="F7" s="121">
        <v>110000</v>
      </c>
    </row>
    <row r="8" spans="2:6" ht="15.95" customHeight="1">
      <c r="B8" s="122" t="s">
        <v>181</v>
      </c>
      <c r="C8" s="123" t="s">
        <v>182</v>
      </c>
      <c r="D8" s="124"/>
      <c r="E8" s="123">
        <v>2015</v>
      </c>
      <c r="F8" s="125">
        <v>75000</v>
      </c>
    </row>
    <row r="9" spans="2:6" ht="15.95" customHeight="1">
      <c r="B9" s="122" t="s">
        <v>183</v>
      </c>
      <c r="C9" s="123" t="s">
        <v>184</v>
      </c>
      <c r="D9" s="124"/>
      <c r="E9" s="126">
        <v>2015</v>
      </c>
      <c r="F9" s="125">
        <v>160000</v>
      </c>
    </row>
    <row r="10" spans="2:6" ht="15.95" customHeight="1">
      <c r="B10" s="127" t="s">
        <v>185</v>
      </c>
      <c r="C10" s="128" t="s">
        <v>186</v>
      </c>
      <c r="D10" s="129"/>
      <c r="E10" s="130">
        <v>2015</v>
      </c>
      <c r="F10" s="131">
        <v>40000</v>
      </c>
    </row>
    <row r="11" spans="2:6" ht="15.95" customHeight="1">
      <c r="B11" s="122" t="s">
        <v>187</v>
      </c>
      <c r="C11" s="123" t="s">
        <v>188</v>
      </c>
      <c r="D11" s="124"/>
      <c r="E11" s="126" t="s">
        <v>189</v>
      </c>
      <c r="F11" s="125">
        <v>615000</v>
      </c>
    </row>
    <row r="12" spans="2:6" ht="15.95" customHeight="1">
      <c r="B12" s="122" t="s">
        <v>190</v>
      </c>
      <c r="C12" s="123" t="s">
        <v>191</v>
      </c>
      <c r="D12" s="124"/>
      <c r="E12" s="123">
        <v>2016</v>
      </c>
      <c r="F12" s="125">
        <v>62000</v>
      </c>
    </row>
    <row r="13" spans="2:6" ht="15.95" customHeight="1">
      <c r="B13" s="122" t="s">
        <v>192</v>
      </c>
      <c r="C13" s="123" t="s">
        <v>193</v>
      </c>
      <c r="D13" s="124"/>
      <c r="E13" s="123">
        <v>2016</v>
      </c>
      <c r="F13" s="125">
        <v>80000</v>
      </c>
    </row>
    <row r="14" spans="2:6" ht="15.95" customHeight="1">
      <c r="B14" s="122" t="s">
        <v>194</v>
      </c>
      <c r="C14" s="123" t="s">
        <v>195</v>
      </c>
      <c r="D14" s="124"/>
      <c r="E14" s="123">
        <v>2016</v>
      </c>
      <c r="F14" s="125">
        <v>135000</v>
      </c>
    </row>
    <row r="15" spans="2:6" ht="15.95" customHeight="1">
      <c r="B15" s="122" t="s">
        <v>196</v>
      </c>
      <c r="C15" s="123" t="s">
        <v>197</v>
      </c>
      <c r="D15" s="124"/>
      <c r="E15" s="123">
        <v>2017</v>
      </c>
      <c r="F15" s="125">
        <v>400000</v>
      </c>
    </row>
    <row r="16" spans="2:6" ht="15.95" customHeight="1">
      <c r="B16" s="127" t="s">
        <v>198</v>
      </c>
      <c r="C16" s="128" t="s">
        <v>199</v>
      </c>
      <c r="D16" s="129"/>
      <c r="E16" s="128">
        <v>2017</v>
      </c>
      <c r="F16" s="131">
        <v>16000</v>
      </c>
    </row>
    <row r="17" spans="2:6" ht="15.95" customHeight="1">
      <c r="B17" s="122" t="s">
        <v>200</v>
      </c>
      <c r="C17" s="123" t="s">
        <v>201</v>
      </c>
      <c r="D17" s="124"/>
      <c r="E17" s="123">
        <v>2017</v>
      </c>
      <c r="F17" s="125">
        <v>48000</v>
      </c>
    </row>
    <row r="18" spans="2:6" ht="15.95" customHeight="1">
      <c r="B18" s="127" t="s">
        <v>202</v>
      </c>
      <c r="C18" s="128" t="s">
        <v>203</v>
      </c>
      <c r="D18" s="129"/>
      <c r="E18" s="128">
        <v>2018</v>
      </c>
      <c r="F18" s="131">
        <v>35000</v>
      </c>
    </row>
    <row r="19" spans="2:6" ht="15.95" customHeight="1">
      <c r="B19" s="122" t="s">
        <v>204</v>
      </c>
      <c r="C19" s="123" t="s">
        <v>205</v>
      </c>
      <c r="D19" s="124"/>
      <c r="E19" s="123">
        <v>2018</v>
      </c>
      <c r="F19" s="125">
        <v>65000</v>
      </c>
    </row>
    <row r="20" spans="2:6" ht="15.95" customHeight="1">
      <c r="B20" s="127" t="s">
        <v>206</v>
      </c>
      <c r="C20" s="128" t="s">
        <v>207</v>
      </c>
      <c r="D20" s="129"/>
      <c r="E20" s="128">
        <v>2018</v>
      </c>
      <c r="F20" s="131">
        <v>15000</v>
      </c>
    </row>
    <row r="21" spans="2:6" ht="15.95" customHeight="1">
      <c r="B21" s="122" t="s">
        <v>208</v>
      </c>
      <c r="C21" s="123" t="s">
        <v>209</v>
      </c>
      <c r="D21" s="124"/>
      <c r="E21" s="123">
        <v>2018</v>
      </c>
      <c r="F21" s="125">
        <v>60000</v>
      </c>
    </row>
    <row r="22" spans="2:6" ht="15.95" customHeight="1">
      <c r="B22" s="122" t="s">
        <v>210</v>
      </c>
      <c r="C22" s="123" t="s">
        <v>211</v>
      </c>
      <c r="D22" s="124"/>
      <c r="E22" s="123">
        <v>2018</v>
      </c>
      <c r="F22" s="125">
        <v>82000</v>
      </c>
    </row>
    <row r="23" spans="2:6" ht="15.95" customHeight="1">
      <c r="B23" s="122" t="s">
        <v>212</v>
      </c>
      <c r="C23" s="123" t="s">
        <v>213</v>
      </c>
      <c r="D23" s="124"/>
      <c r="E23" s="123">
        <v>2019</v>
      </c>
      <c r="F23" s="125">
        <v>80000</v>
      </c>
    </row>
    <row r="24" spans="2:6" ht="15.95" customHeight="1">
      <c r="B24" s="127" t="s">
        <v>214</v>
      </c>
      <c r="C24" s="128" t="s">
        <v>215</v>
      </c>
      <c r="D24" s="129"/>
      <c r="E24" s="128">
        <v>2019</v>
      </c>
      <c r="F24" s="131">
        <v>25000</v>
      </c>
    </row>
    <row r="25" spans="2:6" ht="15.95" customHeight="1">
      <c r="B25" s="132" t="s">
        <v>216</v>
      </c>
      <c r="C25" s="133" t="s">
        <v>217</v>
      </c>
      <c r="D25" s="134"/>
      <c r="E25" s="133">
        <v>2019</v>
      </c>
      <c r="F25" s="135">
        <v>100000</v>
      </c>
    </row>
    <row r="26" spans="2:6" ht="15.95" customHeight="1">
      <c r="B26" s="122" t="s">
        <v>218</v>
      </c>
      <c r="C26" s="123" t="s">
        <v>219</v>
      </c>
      <c r="D26" s="124"/>
      <c r="E26" s="123">
        <v>2020</v>
      </c>
      <c r="F26" s="125">
        <v>250000</v>
      </c>
    </row>
    <row r="27" spans="2:6" ht="15.95" customHeight="1">
      <c r="B27" s="132" t="s">
        <v>220</v>
      </c>
      <c r="C27" s="133" t="s">
        <v>221</v>
      </c>
      <c r="D27" s="134"/>
      <c r="E27" s="133">
        <v>2020</v>
      </c>
      <c r="F27" s="135">
        <v>100000</v>
      </c>
    </row>
    <row r="28" spans="2:6" ht="15.95" customHeight="1">
      <c r="B28" s="132" t="s">
        <v>222</v>
      </c>
      <c r="C28" s="133" t="s">
        <v>223</v>
      </c>
      <c r="D28" s="134"/>
      <c r="E28" s="133">
        <v>2020</v>
      </c>
      <c r="F28" s="135">
        <v>350000</v>
      </c>
    </row>
    <row r="29" spans="2:6" ht="15.95" customHeight="1" thickBot="1">
      <c r="B29" s="136" t="s">
        <v>224</v>
      </c>
      <c r="C29" s="137" t="s">
        <v>225</v>
      </c>
      <c r="D29" s="138"/>
      <c r="E29" s="137">
        <v>2020</v>
      </c>
      <c r="F29" s="139">
        <v>265000</v>
      </c>
    </row>
  </sheetData>
  <mergeCells count="1">
    <mergeCell ref="B6:C6"/>
  </mergeCells>
  <phoneticPr fontId="3" type="noConversion"/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3"/>
  <sheetViews>
    <sheetView showGridLines="0" topLeftCell="A2" zoomScaleNormal="100" workbookViewId="0">
      <selection activeCell="F3" sqref="F3"/>
    </sheetView>
  </sheetViews>
  <sheetFormatPr defaultRowHeight="12.75"/>
  <cols>
    <col min="1" max="1" width="9.140625" style="5"/>
    <col min="2" max="2" width="30.140625" style="5" customWidth="1"/>
    <col min="3" max="3" width="12.85546875" style="5" customWidth="1"/>
    <col min="4" max="4" width="9.140625" style="5"/>
    <col min="5" max="6" width="9.140625" style="5" customWidth="1"/>
    <col min="7" max="16384" width="9.140625" style="5"/>
  </cols>
  <sheetData>
    <row r="3" spans="2:6" ht="15">
      <c r="B3" s="25" t="s">
        <v>28</v>
      </c>
      <c r="F3" s="10" t="s">
        <v>34</v>
      </c>
    </row>
    <row r="5" spans="2:6" ht="25.5">
      <c r="B5" s="86" t="s">
        <v>91</v>
      </c>
      <c r="C5" s="93" t="s">
        <v>58</v>
      </c>
      <c r="D5" s="93" t="s">
        <v>25</v>
      </c>
      <c r="E5" s="86" t="s">
        <v>3</v>
      </c>
      <c r="F5" s="93" t="s">
        <v>84</v>
      </c>
    </row>
    <row r="6" spans="2:6" ht="15.95" customHeight="1">
      <c r="B6" s="94" t="s">
        <v>92</v>
      </c>
      <c r="C6" s="84">
        <f>D6*5280</f>
        <v>6647.5199999999995</v>
      </c>
      <c r="D6" s="89">
        <v>1.2589999999999999</v>
      </c>
      <c r="E6" s="4" t="s">
        <v>83</v>
      </c>
      <c r="F6" s="94">
        <v>10</v>
      </c>
    </row>
    <row r="7" spans="2:6" ht="15.95" customHeight="1">
      <c r="B7" s="94" t="s">
        <v>93</v>
      </c>
      <c r="C7" s="84">
        <f t="shared" ref="C7:C22" si="0">D7*5280</f>
        <v>1995.84</v>
      </c>
      <c r="D7" s="89">
        <v>0.378</v>
      </c>
      <c r="E7" s="4" t="s">
        <v>83</v>
      </c>
      <c r="F7" s="94">
        <v>8</v>
      </c>
    </row>
    <row r="8" spans="2:6" ht="15.95" customHeight="1">
      <c r="B8" s="94" t="s">
        <v>94</v>
      </c>
      <c r="C8" s="84">
        <f t="shared" si="0"/>
        <v>1061.28</v>
      </c>
      <c r="D8" s="89">
        <v>0.20100000000000001</v>
      </c>
      <c r="E8" s="4" t="s">
        <v>83</v>
      </c>
      <c r="F8" s="94">
        <v>8</v>
      </c>
    </row>
    <row r="9" spans="2:6" ht="15.95" customHeight="1">
      <c r="B9" s="94" t="s">
        <v>95</v>
      </c>
      <c r="C9" s="84">
        <f t="shared" si="0"/>
        <v>2761.44</v>
      </c>
      <c r="D9" s="89">
        <v>0.52300000000000002</v>
      </c>
      <c r="E9" s="4" t="s">
        <v>83</v>
      </c>
      <c r="F9" s="94">
        <v>6</v>
      </c>
    </row>
    <row r="10" spans="2:6" ht="15.95" customHeight="1">
      <c r="B10" s="94" t="s">
        <v>96</v>
      </c>
      <c r="C10" s="84">
        <f t="shared" si="0"/>
        <v>4957.92</v>
      </c>
      <c r="D10" s="89">
        <v>0.93899999999999995</v>
      </c>
      <c r="E10" s="4" t="s">
        <v>83</v>
      </c>
      <c r="F10" s="94">
        <v>6</v>
      </c>
    </row>
    <row r="11" spans="2:6" ht="15.95" customHeight="1">
      <c r="B11" s="94" t="s">
        <v>97</v>
      </c>
      <c r="C11" s="84">
        <f t="shared" si="0"/>
        <v>2502.7199999999998</v>
      </c>
      <c r="D11" s="89">
        <v>0.47399999999999998</v>
      </c>
      <c r="E11" s="4" t="s">
        <v>83</v>
      </c>
      <c r="F11" s="94">
        <v>14</v>
      </c>
    </row>
    <row r="12" spans="2:6" ht="15.95" customHeight="1">
      <c r="B12" s="94" t="s">
        <v>98</v>
      </c>
      <c r="C12" s="84">
        <f t="shared" si="0"/>
        <v>5818.5599999999995</v>
      </c>
      <c r="D12" s="89">
        <v>1.1019999999999999</v>
      </c>
      <c r="E12" s="4" t="s">
        <v>83</v>
      </c>
      <c r="F12" s="94">
        <v>6</v>
      </c>
    </row>
    <row r="13" spans="2:6" ht="15.95" customHeight="1">
      <c r="B13" s="94" t="s">
        <v>99</v>
      </c>
      <c r="C13" s="84">
        <f t="shared" si="0"/>
        <v>7286.4</v>
      </c>
      <c r="D13" s="89">
        <v>1.38</v>
      </c>
      <c r="E13" s="4" t="s">
        <v>83</v>
      </c>
      <c r="F13" s="94">
        <v>6</v>
      </c>
    </row>
    <row r="14" spans="2:6" ht="15.95" customHeight="1">
      <c r="B14" s="94" t="s">
        <v>100</v>
      </c>
      <c r="C14" s="84">
        <f t="shared" si="0"/>
        <v>9958.08</v>
      </c>
      <c r="D14" s="89">
        <v>1.8859999999999999</v>
      </c>
      <c r="E14" s="4" t="s">
        <v>83</v>
      </c>
      <c r="F14" s="94">
        <v>6</v>
      </c>
    </row>
    <row r="15" spans="2:6" ht="15.95" customHeight="1">
      <c r="B15" s="94" t="s">
        <v>101</v>
      </c>
      <c r="C15" s="84">
        <f t="shared" si="0"/>
        <v>3226.08</v>
      </c>
      <c r="D15" s="89">
        <v>0.61099999999999999</v>
      </c>
      <c r="E15" s="4" t="s">
        <v>83</v>
      </c>
      <c r="F15" s="94">
        <v>8</v>
      </c>
    </row>
    <row r="16" spans="2:6" ht="15.95" customHeight="1">
      <c r="B16" s="94" t="s">
        <v>80</v>
      </c>
      <c r="C16" s="84">
        <f t="shared" si="0"/>
        <v>844.80000000000007</v>
      </c>
      <c r="D16" s="89">
        <v>0.16</v>
      </c>
      <c r="E16" s="4" t="s">
        <v>83</v>
      </c>
      <c r="F16" s="94">
        <v>8</v>
      </c>
    </row>
    <row r="17" spans="2:6" ht="15.95" customHeight="1">
      <c r="B17" s="94" t="s">
        <v>102</v>
      </c>
      <c r="C17" s="84">
        <f t="shared" si="0"/>
        <v>1652.64</v>
      </c>
      <c r="D17" s="89">
        <v>0.313</v>
      </c>
      <c r="E17" s="4" t="s">
        <v>83</v>
      </c>
      <c r="F17" s="94">
        <v>8</v>
      </c>
    </row>
    <row r="18" spans="2:6" ht="15.95" customHeight="1">
      <c r="B18" s="94" t="s">
        <v>103</v>
      </c>
      <c r="C18" s="84">
        <f t="shared" si="0"/>
        <v>2455.2000000000003</v>
      </c>
      <c r="D18" s="89">
        <v>0.46500000000000002</v>
      </c>
      <c r="E18" s="4" t="s">
        <v>83</v>
      </c>
      <c r="F18" s="94">
        <v>6</v>
      </c>
    </row>
    <row r="19" spans="2:6" ht="15.95" customHeight="1">
      <c r="B19" s="94" t="s">
        <v>104</v>
      </c>
      <c r="C19" s="84">
        <f t="shared" si="0"/>
        <v>3484.8</v>
      </c>
      <c r="D19" s="89">
        <v>0.66</v>
      </c>
      <c r="E19" s="4" t="s">
        <v>83</v>
      </c>
      <c r="F19" s="94">
        <v>8</v>
      </c>
    </row>
    <row r="20" spans="2:6" ht="15.95" customHeight="1">
      <c r="B20" s="94" t="s">
        <v>105</v>
      </c>
      <c r="C20" s="84">
        <f t="shared" si="0"/>
        <v>6272.6399999999994</v>
      </c>
      <c r="D20" s="89">
        <v>1.1879999999999999</v>
      </c>
      <c r="E20" s="4" t="s">
        <v>83</v>
      </c>
      <c r="F20" s="94">
        <v>6</v>
      </c>
    </row>
    <row r="21" spans="2:6" ht="15.95" customHeight="1">
      <c r="B21" s="94" t="s">
        <v>106</v>
      </c>
      <c r="C21" s="84">
        <f t="shared" si="0"/>
        <v>7481.76</v>
      </c>
      <c r="D21" s="89">
        <v>1.417</v>
      </c>
      <c r="E21" s="4" t="s">
        <v>83</v>
      </c>
      <c r="F21" s="94">
        <v>6</v>
      </c>
    </row>
    <row r="22" spans="2:6" ht="15.95" customHeight="1">
      <c r="B22" s="94" t="s">
        <v>107</v>
      </c>
      <c r="C22" s="84">
        <f t="shared" si="0"/>
        <v>6293.7599999999993</v>
      </c>
      <c r="D22" s="89">
        <v>1.1919999999999999</v>
      </c>
      <c r="E22" s="4" t="s">
        <v>83</v>
      </c>
      <c r="F22" s="94">
        <v>6</v>
      </c>
    </row>
    <row r="23" spans="2:6" ht="15.95" customHeight="1">
      <c r="B23" s="92" t="s">
        <v>2</v>
      </c>
      <c r="C23" s="88">
        <f>SUM(C6:C22)</f>
        <v>74701.440000000002</v>
      </c>
      <c r="D23" s="87">
        <f>SUM(D6:D22)</f>
        <v>14.148000000000001</v>
      </c>
      <c r="E23" s="100"/>
      <c r="F23" s="101"/>
    </row>
    <row r="24" spans="2:6" customFormat="1" ht="30" customHeight="1">
      <c r="B24" s="93" t="s">
        <v>108</v>
      </c>
      <c r="C24" s="102"/>
      <c r="D24" s="103"/>
      <c r="E24" s="103"/>
      <c r="F24" s="104"/>
    </row>
    <row r="25" spans="2:6" customFormat="1" ht="15.95" customHeight="1">
      <c r="B25" s="49" t="s">
        <v>37</v>
      </c>
      <c r="C25" s="91"/>
      <c r="D25" s="91"/>
      <c r="E25" s="91"/>
      <c r="F25" s="91"/>
    </row>
    <row r="26" spans="2:6" customFormat="1" ht="15.95" customHeight="1">
      <c r="B26" s="49" t="s">
        <v>38</v>
      </c>
      <c r="C26" s="91"/>
      <c r="D26" s="91"/>
      <c r="E26" s="91"/>
      <c r="F26" s="91"/>
    </row>
    <row r="27" spans="2:6" customFormat="1" ht="15.95" customHeight="1">
      <c r="B27" s="49" t="s">
        <v>39</v>
      </c>
      <c r="C27" s="91"/>
      <c r="D27" s="91"/>
      <c r="E27" s="91"/>
      <c r="F27" s="91"/>
    </row>
    <row r="28" spans="2:6" customFormat="1" ht="15.95" customHeight="1">
      <c r="B28" s="49" t="s">
        <v>40</v>
      </c>
      <c r="C28" s="91"/>
      <c r="D28" s="91"/>
      <c r="E28" s="91"/>
      <c r="F28" s="91"/>
    </row>
    <row r="29" spans="2:6" customFormat="1" ht="15.95" customHeight="1">
      <c r="B29" s="49" t="s">
        <v>41</v>
      </c>
      <c r="C29" s="91"/>
      <c r="D29" s="91"/>
      <c r="E29" s="91"/>
      <c r="F29" s="91"/>
    </row>
    <row r="30" spans="2:6" customFormat="1" ht="15.95" customHeight="1">
      <c r="B30" s="49" t="s">
        <v>42</v>
      </c>
      <c r="C30" s="91"/>
      <c r="D30" s="91"/>
      <c r="E30" s="91"/>
      <c r="F30" s="91"/>
    </row>
    <row r="31" spans="2:6" ht="15.95" customHeight="1"/>
    <row r="32" spans="2:6">
      <c r="B32" s="5" t="s">
        <v>85</v>
      </c>
    </row>
    <row r="33" spans="2:2">
      <c r="B33" s="5" t="s">
        <v>109</v>
      </c>
    </row>
  </sheetData>
  <mergeCells count="2">
    <mergeCell ref="E23:F23"/>
    <mergeCell ref="C24:F2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9"/>
  <sheetViews>
    <sheetView showGridLines="0" workbookViewId="0">
      <selection activeCell="F3" sqref="F3"/>
    </sheetView>
  </sheetViews>
  <sheetFormatPr defaultRowHeight="12.75"/>
  <cols>
    <col min="1" max="1" width="4.7109375" style="5" customWidth="1"/>
    <col min="2" max="2" width="18.5703125" style="5" customWidth="1"/>
    <col min="3" max="3" width="10.85546875" style="5" customWidth="1"/>
    <col min="4" max="4" width="9" style="5" customWidth="1"/>
    <col min="5" max="16384" width="9.140625" style="5"/>
  </cols>
  <sheetData>
    <row r="3" spans="2:6" ht="15">
      <c r="B3" s="25" t="s">
        <v>29</v>
      </c>
      <c r="F3" s="10" t="s">
        <v>34</v>
      </c>
    </row>
    <row r="5" spans="2:6" ht="39" customHeight="1">
      <c r="B5" s="86" t="s">
        <v>10</v>
      </c>
      <c r="C5" s="93" t="s">
        <v>58</v>
      </c>
      <c r="D5" s="93" t="s">
        <v>25</v>
      </c>
      <c r="E5" s="86" t="s">
        <v>3</v>
      </c>
      <c r="F5" s="93" t="s">
        <v>84</v>
      </c>
    </row>
    <row r="6" spans="2:6" ht="15.95" customHeight="1">
      <c r="B6" s="94" t="s">
        <v>70</v>
      </c>
      <c r="C6" s="84">
        <f>D6*5280</f>
        <v>5169.12</v>
      </c>
      <c r="D6" s="85">
        <v>0.97899999999999998</v>
      </c>
      <c r="E6" s="4" t="s">
        <v>83</v>
      </c>
      <c r="F6" s="94">
        <v>20</v>
      </c>
    </row>
    <row r="7" spans="2:6" ht="15.95" customHeight="1">
      <c r="B7" s="94" t="s">
        <v>71</v>
      </c>
      <c r="C7" s="84">
        <f t="shared" ref="C7:C24" si="0">D7*5280</f>
        <v>596.64</v>
      </c>
      <c r="D7" s="85">
        <v>0.113</v>
      </c>
      <c r="E7" s="4" t="s">
        <v>83</v>
      </c>
      <c r="F7" s="94">
        <v>20</v>
      </c>
    </row>
    <row r="8" spans="2:6" ht="15.95" customHeight="1">
      <c r="B8" s="94" t="s">
        <v>72</v>
      </c>
      <c r="C8" s="84">
        <f t="shared" si="0"/>
        <v>718.08</v>
      </c>
      <c r="D8" s="85">
        <v>0.13600000000000001</v>
      </c>
      <c r="E8" s="4" t="s">
        <v>83</v>
      </c>
      <c r="F8" s="94">
        <v>20</v>
      </c>
    </row>
    <row r="9" spans="2:6" ht="15.95" customHeight="1">
      <c r="B9" s="94" t="s">
        <v>73</v>
      </c>
      <c r="C9" s="84">
        <f t="shared" si="0"/>
        <v>728.6400000000001</v>
      </c>
      <c r="D9" s="85">
        <v>0.13800000000000001</v>
      </c>
      <c r="E9" s="4" t="s">
        <v>83</v>
      </c>
      <c r="F9" s="94">
        <v>20</v>
      </c>
    </row>
    <row r="10" spans="2:6" ht="15.95" customHeight="1">
      <c r="B10" s="94" t="s">
        <v>73</v>
      </c>
      <c r="C10" s="84">
        <f t="shared" si="0"/>
        <v>95.039999999999992</v>
      </c>
      <c r="D10" s="85">
        <v>1.7999999999999999E-2</v>
      </c>
      <c r="E10" s="4" t="s">
        <v>83</v>
      </c>
      <c r="F10" s="94">
        <v>20</v>
      </c>
    </row>
    <row r="11" spans="2:6" ht="15.95" customHeight="1">
      <c r="B11" s="94" t="s">
        <v>74</v>
      </c>
      <c r="C11" s="84">
        <f t="shared" si="0"/>
        <v>786.71999999999991</v>
      </c>
      <c r="D11" s="85">
        <v>0.14899999999999999</v>
      </c>
      <c r="E11" s="4" t="s">
        <v>83</v>
      </c>
      <c r="F11" s="94">
        <v>20</v>
      </c>
    </row>
    <row r="12" spans="2:6" ht="15.95" customHeight="1">
      <c r="B12" s="94" t="s">
        <v>74</v>
      </c>
      <c r="C12" s="84">
        <f t="shared" si="0"/>
        <v>802.56</v>
      </c>
      <c r="D12" s="85">
        <v>0.152</v>
      </c>
      <c r="E12" s="4" t="s">
        <v>83</v>
      </c>
      <c r="F12" s="94">
        <v>20</v>
      </c>
    </row>
    <row r="13" spans="2:6" ht="15.95" customHeight="1">
      <c r="B13" s="94" t="s">
        <v>75</v>
      </c>
      <c r="C13" s="84">
        <f t="shared" si="0"/>
        <v>522.72</v>
      </c>
      <c r="D13" s="85">
        <v>9.9000000000000005E-2</v>
      </c>
      <c r="E13" s="4" t="s">
        <v>83</v>
      </c>
      <c r="F13" s="94">
        <v>20</v>
      </c>
    </row>
    <row r="14" spans="2:6" ht="15.95" customHeight="1">
      <c r="B14" s="94" t="s">
        <v>76</v>
      </c>
      <c r="C14" s="84">
        <f t="shared" si="0"/>
        <v>871.2</v>
      </c>
      <c r="D14" s="85">
        <v>0.16500000000000001</v>
      </c>
      <c r="E14" s="4" t="s">
        <v>83</v>
      </c>
      <c r="F14" s="94">
        <v>20</v>
      </c>
    </row>
    <row r="15" spans="2:6" ht="15.95" customHeight="1">
      <c r="B15" s="94" t="s">
        <v>77</v>
      </c>
      <c r="C15" s="84">
        <f t="shared" si="0"/>
        <v>570.24</v>
      </c>
      <c r="D15" s="85">
        <v>0.108</v>
      </c>
      <c r="E15" s="4" t="s">
        <v>83</v>
      </c>
      <c r="F15" s="94">
        <v>20</v>
      </c>
    </row>
    <row r="16" spans="2:6" ht="15.95" customHeight="1">
      <c r="B16" s="94" t="s">
        <v>78</v>
      </c>
      <c r="C16" s="84">
        <f t="shared" si="0"/>
        <v>1837.4399999999998</v>
      </c>
      <c r="D16" s="85">
        <v>0.34799999999999998</v>
      </c>
      <c r="E16" s="4" t="s">
        <v>83</v>
      </c>
      <c r="F16" s="94">
        <v>8</v>
      </c>
    </row>
    <row r="17" spans="2:6" ht="15.95" customHeight="1">
      <c r="B17" s="94" t="s">
        <v>79</v>
      </c>
      <c r="C17" s="84">
        <f t="shared" si="0"/>
        <v>649.43999999999994</v>
      </c>
      <c r="D17" s="85">
        <v>0.123</v>
      </c>
      <c r="E17" s="4" t="s">
        <v>83</v>
      </c>
      <c r="F17" s="94">
        <v>20</v>
      </c>
    </row>
    <row r="18" spans="2:6" ht="15.95" customHeight="1">
      <c r="B18" s="94" t="s">
        <v>80</v>
      </c>
      <c r="C18" s="84">
        <f t="shared" si="0"/>
        <v>617.76</v>
      </c>
      <c r="D18" s="85">
        <v>0.11700000000000001</v>
      </c>
      <c r="E18" s="4" t="s">
        <v>83</v>
      </c>
      <c r="F18" s="94">
        <v>20</v>
      </c>
    </row>
    <row r="19" spans="2:6" ht="15.95" customHeight="1">
      <c r="B19" s="94" t="s">
        <v>81</v>
      </c>
      <c r="C19" s="84">
        <f t="shared" si="0"/>
        <v>1298.8799999999999</v>
      </c>
      <c r="D19" s="85">
        <v>0.246</v>
      </c>
      <c r="E19" s="4" t="s">
        <v>83</v>
      </c>
      <c r="F19" s="94">
        <v>20</v>
      </c>
    </row>
    <row r="20" spans="2:6" ht="15.95" customHeight="1">
      <c r="B20" s="94" t="s">
        <v>82</v>
      </c>
      <c r="C20" s="84">
        <f t="shared" si="0"/>
        <v>2977.9199999999996</v>
      </c>
      <c r="D20" s="85">
        <v>0.56399999999999995</v>
      </c>
      <c r="E20" s="4" t="s">
        <v>83</v>
      </c>
      <c r="F20" s="94">
        <v>20</v>
      </c>
    </row>
    <row r="21" spans="2:6" ht="15.95" customHeight="1">
      <c r="B21" s="94" t="s">
        <v>86</v>
      </c>
      <c r="C21" s="84">
        <f t="shared" si="0"/>
        <v>20750.400000000001</v>
      </c>
      <c r="D21" s="85">
        <v>3.93</v>
      </c>
      <c r="E21" s="4" t="s">
        <v>83</v>
      </c>
      <c r="F21" s="33" t="s">
        <v>87</v>
      </c>
    </row>
    <row r="22" spans="2:6" ht="15.95" customHeight="1">
      <c r="B22" s="94" t="s">
        <v>88</v>
      </c>
      <c r="C22" s="84">
        <f t="shared" si="0"/>
        <v>4287.3600000000006</v>
      </c>
      <c r="D22" s="85">
        <v>0.81200000000000006</v>
      </c>
      <c r="E22" s="4" t="s">
        <v>83</v>
      </c>
      <c r="F22" s="94">
        <v>20</v>
      </c>
    </row>
    <row r="23" spans="2:6" ht="15.95" customHeight="1">
      <c r="B23" s="94" t="s">
        <v>89</v>
      </c>
      <c r="C23" s="84">
        <f t="shared" si="0"/>
        <v>744.4799999999999</v>
      </c>
      <c r="D23" s="85">
        <v>0.14099999999999999</v>
      </c>
      <c r="E23" s="4" t="s">
        <v>83</v>
      </c>
      <c r="F23" s="94">
        <v>20</v>
      </c>
    </row>
    <row r="24" spans="2:6" ht="15.95" customHeight="1" thickBot="1">
      <c r="B24" s="94" t="s">
        <v>90</v>
      </c>
      <c r="C24" s="84">
        <f t="shared" si="0"/>
        <v>1013.76</v>
      </c>
      <c r="D24" s="85">
        <v>0.192</v>
      </c>
      <c r="E24" s="4" t="s">
        <v>83</v>
      </c>
      <c r="F24" s="94">
        <v>20</v>
      </c>
    </row>
    <row r="25" spans="2:6" s="9" customFormat="1" ht="15.95" customHeight="1">
      <c r="B25" s="35" t="s">
        <v>2</v>
      </c>
      <c r="C25" s="56">
        <f>SUM(C6:C24)</f>
        <v>45038.400000000009</v>
      </c>
      <c r="D25" s="83">
        <f>SUM(D6:D24)</f>
        <v>8.5299999999999994</v>
      </c>
      <c r="E25" s="105"/>
      <c r="F25" s="106"/>
    </row>
    <row r="29" spans="2:6">
      <c r="B29" s="5" t="s">
        <v>85</v>
      </c>
    </row>
  </sheetData>
  <mergeCells count="1">
    <mergeCell ref="E25:F25"/>
  </mergeCells>
  <phoneticPr fontId="3" type="noConversion"/>
  <pageMargins left="0.47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B2:I17"/>
  <sheetViews>
    <sheetView showGridLines="0" workbookViewId="0">
      <selection activeCell="D23" sqref="D23"/>
    </sheetView>
  </sheetViews>
  <sheetFormatPr defaultRowHeight="12.75"/>
  <cols>
    <col min="1" max="1" width="9.140625" style="5"/>
    <col min="2" max="2" width="5.85546875" style="5" customWidth="1"/>
    <col min="3" max="3" width="13.28515625" style="5" customWidth="1"/>
    <col min="4" max="4" width="9.7109375" style="5" customWidth="1"/>
    <col min="5" max="5" width="8.42578125" style="5" customWidth="1"/>
    <col min="6" max="6" width="13.5703125" style="5" customWidth="1"/>
    <col min="7" max="7" width="13.28515625" style="5" customWidth="1"/>
    <col min="8" max="8" width="12.42578125" style="5" customWidth="1"/>
    <col min="9" max="9" width="11.5703125" style="54" customWidth="1"/>
    <col min="10" max="16384" width="9.140625" style="5"/>
  </cols>
  <sheetData>
    <row r="2" spans="2:9" ht="15">
      <c r="B2" s="28" t="s">
        <v>59</v>
      </c>
    </row>
    <row r="3" spans="2:9" ht="15">
      <c r="B3" s="61" t="s">
        <v>60</v>
      </c>
      <c r="C3" s="28"/>
      <c r="F3" s="53" t="s">
        <v>34</v>
      </c>
    </row>
    <row r="5" spans="2:9" ht="41.25" customHeight="1" thickBot="1">
      <c r="B5" s="36" t="s">
        <v>48</v>
      </c>
      <c r="C5" s="36" t="s">
        <v>49</v>
      </c>
      <c r="D5" s="36" t="s">
        <v>58</v>
      </c>
      <c r="E5" s="36" t="s">
        <v>25</v>
      </c>
      <c r="F5" s="36" t="s">
        <v>57</v>
      </c>
      <c r="G5"/>
      <c r="H5"/>
      <c r="I5"/>
    </row>
    <row r="6" spans="2:9" ht="20.100000000000001" customHeight="1" thickTop="1">
      <c r="B6" s="141" t="s">
        <v>53</v>
      </c>
      <c r="C6" s="8" t="s">
        <v>54</v>
      </c>
      <c r="D6" s="52">
        <f>5280*E6</f>
        <v>17054.400000000001</v>
      </c>
      <c r="E6" s="52">
        <v>3.23</v>
      </c>
      <c r="F6" s="8" t="s">
        <v>20</v>
      </c>
      <c r="G6"/>
      <c r="H6"/>
      <c r="I6"/>
    </row>
    <row r="7" spans="2:9" ht="20.100000000000001" customHeight="1">
      <c r="B7" s="141" t="s">
        <v>53</v>
      </c>
      <c r="C7" s="8" t="s">
        <v>51</v>
      </c>
      <c r="D7" s="52">
        <f t="shared" ref="D7:D8" si="0">5280*E7</f>
        <v>21489.600000000002</v>
      </c>
      <c r="E7" s="52">
        <v>4.07</v>
      </c>
      <c r="F7" s="8" t="s">
        <v>20</v>
      </c>
      <c r="G7"/>
      <c r="H7"/>
      <c r="I7"/>
    </row>
    <row r="8" spans="2:9" s="6" customFormat="1" ht="20.100000000000001" customHeight="1" thickBot="1">
      <c r="B8" s="141" t="s">
        <v>50</v>
      </c>
      <c r="C8" s="8" t="s">
        <v>51</v>
      </c>
      <c r="D8" s="52">
        <f t="shared" si="0"/>
        <v>6071.9999999999991</v>
      </c>
      <c r="E8" s="52">
        <v>1.1499999999999999</v>
      </c>
      <c r="F8" s="8" t="s">
        <v>20</v>
      </c>
      <c r="G8"/>
      <c r="H8"/>
      <c r="I8"/>
    </row>
    <row r="9" spans="2:9" s="27" customFormat="1" ht="20.25" customHeight="1">
      <c r="B9" s="107" t="s">
        <v>2</v>
      </c>
      <c r="C9" s="108"/>
      <c r="D9" s="59">
        <f>SUM(D6:D8)</f>
        <v>44616</v>
      </c>
      <c r="E9" s="57">
        <f>SUM(E6:E8)</f>
        <v>8.4500000000000011</v>
      </c>
      <c r="F9" s="58" t="s">
        <v>52</v>
      </c>
      <c r="G9"/>
      <c r="H9" s="48" t="s">
        <v>55</v>
      </c>
      <c r="I9"/>
    </row>
    <row r="10" spans="2:9" s="6" customFormat="1">
      <c r="B10" s="5"/>
      <c r="C10" s="5"/>
      <c r="D10" s="5"/>
      <c r="E10" s="5"/>
      <c r="F10" s="5"/>
      <c r="G10" s="5"/>
      <c r="H10" s="5"/>
      <c r="I10" s="54"/>
    </row>
    <row r="11" spans="2:9">
      <c r="G11" s="16"/>
    </row>
    <row r="12" spans="2:9">
      <c r="C12" s="12" t="s">
        <v>7</v>
      </c>
      <c r="D12" s="26">
        <f>D9/5280</f>
        <v>8.4499999999999993</v>
      </c>
      <c r="E12" s="26" t="s">
        <v>176</v>
      </c>
    </row>
    <row r="14" spans="2:9">
      <c r="B14" s="14" t="s">
        <v>56</v>
      </c>
      <c r="C14" s="14"/>
      <c r="I14" s="55" t="s">
        <v>20</v>
      </c>
    </row>
    <row r="15" spans="2:9">
      <c r="B15" s="15" t="s">
        <v>43</v>
      </c>
      <c r="C15" s="15"/>
      <c r="I15" s="55" t="s">
        <v>20</v>
      </c>
    </row>
    <row r="16" spans="2:9" ht="31.5" customHeight="1">
      <c r="B16" s="112" t="s">
        <v>44</v>
      </c>
      <c r="C16" s="51"/>
      <c r="H16" s="5" t="s">
        <v>46</v>
      </c>
    </row>
    <row r="17" spans="2:8">
      <c r="B17" s="112" t="s">
        <v>45</v>
      </c>
      <c r="C17" s="51"/>
      <c r="H17" s="5" t="s">
        <v>47</v>
      </c>
    </row>
  </sheetData>
  <mergeCells count="1">
    <mergeCell ref="B9:C9"/>
  </mergeCells>
  <phoneticPr fontId="3" type="noConversion"/>
  <hyperlinks>
    <hyperlink ref="B16" r:id="rId1"/>
    <hyperlink ref="B17" r:id="rId2"/>
  </hyperlinks>
  <pageMargins left="0.75" right="0.75" top="1" bottom="1" header="0.5" footer="0.5"/>
  <pageSetup orientation="portrait" horizontalDpi="1200" verticalDpi="12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B3:D17"/>
  <sheetViews>
    <sheetView showGridLines="0" workbookViewId="0">
      <selection activeCell="D4" sqref="D4"/>
    </sheetView>
  </sheetViews>
  <sheetFormatPr defaultRowHeight="12.75"/>
  <cols>
    <col min="1" max="1" width="9.140625" style="1"/>
    <col min="2" max="2" width="26.140625" style="1" customWidth="1"/>
    <col min="3" max="3" width="11.42578125" style="1" customWidth="1"/>
    <col min="4" max="4" width="11.140625" style="1" customWidth="1"/>
    <col min="5" max="16384" width="9.140625" style="1"/>
  </cols>
  <sheetData>
    <row r="3" spans="2:4" ht="15">
      <c r="B3" s="21" t="s">
        <v>59</v>
      </c>
    </row>
    <row r="4" spans="2:4" s="114" customFormat="1" ht="15">
      <c r="B4" s="113" t="s">
        <v>61</v>
      </c>
      <c r="D4" s="10" t="s">
        <v>34</v>
      </c>
    </row>
    <row r="6" spans="2:4" ht="27" customHeight="1" thickBot="1">
      <c r="B6" s="34" t="s">
        <v>11</v>
      </c>
      <c r="C6" s="39" t="s">
        <v>58</v>
      </c>
      <c r="D6" s="40" t="s">
        <v>25</v>
      </c>
    </row>
    <row r="7" spans="2:4" ht="15.95" customHeight="1" thickTop="1">
      <c r="B7" s="17" t="s">
        <v>23</v>
      </c>
      <c r="C7" s="20">
        <f>D7*5280</f>
        <v>38538.720000000001</v>
      </c>
      <c r="D7" s="29">
        <v>7.2990000000000004</v>
      </c>
    </row>
    <row r="8" spans="2:4" ht="15.95" customHeight="1">
      <c r="B8" s="17" t="s">
        <v>22</v>
      </c>
      <c r="C8" s="20">
        <f t="shared" ref="C8:C11" si="0">D8*5280</f>
        <v>6056.16</v>
      </c>
      <c r="D8" s="29">
        <v>1.147</v>
      </c>
    </row>
    <row r="9" spans="2:4" ht="15.95" customHeight="1">
      <c r="B9" s="18" t="s">
        <v>12</v>
      </c>
      <c r="C9" s="20">
        <f t="shared" si="0"/>
        <v>254353.44</v>
      </c>
      <c r="D9" s="29">
        <v>48.173000000000002</v>
      </c>
    </row>
    <row r="10" spans="2:4" ht="15.95" customHeight="1">
      <c r="B10" s="18" t="s">
        <v>13</v>
      </c>
      <c r="C10" s="20">
        <f t="shared" si="0"/>
        <v>74701.440000000002</v>
      </c>
      <c r="D10" s="29">
        <v>14.148</v>
      </c>
    </row>
    <row r="11" spans="2:4" ht="15.95" customHeight="1" thickBot="1">
      <c r="B11" s="19" t="s">
        <v>14</v>
      </c>
      <c r="C11" s="20">
        <f t="shared" si="0"/>
        <v>45038.399999999994</v>
      </c>
      <c r="D11" s="30">
        <v>8.5299999999999994</v>
      </c>
    </row>
    <row r="12" spans="2:4" ht="15.95" customHeight="1">
      <c r="B12" s="60" t="s">
        <v>2</v>
      </c>
      <c r="C12" s="37">
        <f>SUM(C7:C11)</f>
        <v>418688.16000000003</v>
      </c>
      <c r="D12" s="38">
        <f>SUM(D7:D11)</f>
        <v>79.296999999999997</v>
      </c>
    </row>
    <row r="13" spans="2:4">
      <c r="B13" s="1" t="s">
        <v>24</v>
      </c>
    </row>
    <row r="15" spans="2:4">
      <c r="B15" s="31" t="s">
        <v>19</v>
      </c>
      <c r="C15" s="1">
        <v>1650</v>
      </c>
    </row>
    <row r="16" spans="2:4">
      <c r="B16" s="1" t="s">
        <v>15</v>
      </c>
      <c r="C16" s="50">
        <f>D12/C15</f>
        <v>4.8058787878787874E-2</v>
      </c>
    </row>
    <row r="17" spans="2:3">
      <c r="B17" s="31" t="s">
        <v>16</v>
      </c>
      <c r="C17" s="47">
        <f>C12/C15</f>
        <v>253.75040000000001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B2:L19"/>
  <sheetViews>
    <sheetView workbookViewId="0">
      <selection activeCell="J2" sqref="J2"/>
    </sheetView>
  </sheetViews>
  <sheetFormatPr defaultRowHeight="12.75"/>
  <cols>
    <col min="1" max="1" width="2.140625" style="5" customWidth="1"/>
    <col min="2" max="2" width="13.85546875" style="5" customWidth="1"/>
    <col min="3" max="7" width="10.140625" style="5" bestFit="1" customWidth="1"/>
    <col min="8" max="9" width="10.140625" style="5" customWidth="1"/>
    <col min="10" max="10" width="11.140625" style="5" customWidth="1"/>
    <col min="11" max="11" width="6.28515625" style="5" customWidth="1"/>
    <col min="12" max="12" width="9.5703125" style="5" customWidth="1"/>
    <col min="13" max="16384" width="9.140625" style="5"/>
  </cols>
  <sheetData>
    <row r="2" spans="2:12" s="11" customFormat="1" ht="15">
      <c r="B2" s="28" t="s">
        <v>33</v>
      </c>
      <c r="F2" s="115" t="s">
        <v>175</v>
      </c>
      <c r="J2" s="10" t="s">
        <v>34</v>
      </c>
    </row>
    <row r="3" spans="2:12" ht="15">
      <c r="B3" s="25"/>
    </row>
    <row r="5" spans="2:12" ht="38.25" customHeight="1" thickBot="1">
      <c r="B5" s="36" t="s">
        <v>62</v>
      </c>
      <c r="C5" s="41">
        <v>2008</v>
      </c>
      <c r="D5" s="41">
        <v>2009</v>
      </c>
      <c r="E5" s="41">
        <v>2010</v>
      </c>
      <c r="F5" s="41">
        <v>2011</v>
      </c>
      <c r="G5" s="41">
        <v>2012</v>
      </c>
      <c r="H5" s="41" t="s">
        <v>17</v>
      </c>
      <c r="I5" s="46" t="s">
        <v>30</v>
      </c>
      <c r="J5" s="42" t="s">
        <v>31</v>
      </c>
      <c r="L5" s="70" t="s">
        <v>63</v>
      </c>
    </row>
    <row r="6" spans="2:12" ht="45.75" customHeight="1" thickTop="1">
      <c r="B6" s="8" t="s">
        <v>21</v>
      </c>
      <c r="C6" s="62">
        <v>404547</v>
      </c>
      <c r="D6" s="62">
        <v>376695</v>
      </c>
      <c r="E6" s="62">
        <v>387613</v>
      </c>
      <c r="F6" s="62">
        <v>429750</v>
      </c>
      <c r="G6" s="62">
        <v>405200</v>
      </c>
      <c r="H6" s="62">
        <v>458722</v>
      </c>
      <c r="I6" s="63">
        <v>480417</v>
      </c>
      <c r="J6" s="43">
        <f>AVERAGE(C6:I6)</f>
        <v>420420.57142857142</v>
      </c>
      <c r="K6" s="5" t="s">
        <v>64</v>
      </c>
      <c r="L6" s="68">
        <f>(SUM(C6:I6))/7</f>
        <v>420420.57142857142</v>
      </c>
    </row>
    <row r="7" spans="2:12" ht="30.75" customHeight="1" thickBot="1">
      <c r="B7" s="13" t="s">
        <v>5</v>
      </c>
      <c r="C7" s="64">
        <v>2018834</v>
      </c>
      <c r="D7" s="64">
        <v>2474931</v>
      </c>
      <c r="E7" s="64">
        <v>1971751</v>
      </c>
      <c r="F7" s="64">
        <v>2050866</v>
      </c>
      <c r="G7" s="64">
        <v>1867578</v>
      </c>
      <c r="H7" s="64">
        <v>1838448</v>
      </c>
      <c r="I7" s="65">
        <v>1915757</v>
      </c>
      <c r="J7" s="43">
        <f t="shared" ref="J7:J8" si="0">AVERAGE(C7:I7)</f>
        <v>2019737.857142857</v>
      </c>
      <c r="K7" s="5" t="s">
        <v>64</v>
      </c>
      <c r="L7" s="68">
        <f>(SUM(C7:I7))/7</f>
        <v>2019737.857142857</v>
      </c>
    </row>
    <row r="8" spans="2:12" ht="25.5" customHeight="1">
      <c r="B8" s="71" t="s">
        <v>4</v>
      </c>
      <c r="C8" s="72">
        <f t="shared" ref="C8" si="1">C6/C7</f>
        <v>0.20038646069959196</v>
      </c>
      <c r="D8" s="73">
        <f t="shared" ref="D8:I8" si="2">D6/D7</f>
        <v>0.15220424326981238</v>
      </c>
      <c r="E8" s="72">
        <f t="shared" si="2"/>
        <v>0.19658313854031265</v>
      </c>
      <c r="F8" s="72">
        <f t="shared" si="2"/>
        <v>0.20954562609161204</v>
      </c>
      <c r="G8" s="72">
        <f t="shared" si="2"/>
        <v>0.21696550291339906</v>
      </c>
      <c r="H8" s="74">
        <f t="shared" si="2"/>
        <v>0.24951589601664012</v>
      </c>
      <c r="I8" s="75">
        <f t="shared" si="2"/>
        <v>0.25077136609705719</v>
      </c>
      <c r="J8" s="79">
        <f t="shared" si="0"/>
        <v>0.21085317623263219</v>
      </c>
      <c r="K8" s="5" t="s">
        <v>64</v>
      </c>
      <c r="L8" s="69">
        <f>(SUM(C8:I8))/7</f>
        <v>0.21085317623263219</v>
      </c>
    </row>
    <row r="9" spans="2:12" ht="7.5" customHeight="1">
      <c r="B9" s="109"/>
      <c r="C9" s="110"/>
      <c r="D9" s="110"/>
      <c r="E9" s="110"/>
      <c r="F9" s="110"/>
      <c r="G9" s="110"/>
      <c r="H9" s="110"/>
      <c r="I9" s="110"/>
      <c r="J9" s="111"/>
    </row>
    <row r="10" spans="2:12" s="11" customFormat="1" ht="30" customHeight="1" thickBot="1">
      <c r="B10" s="45" t="s">
        <v>6</v>
      </c>
      <c r="C10" s="66">
        <v>78034</v>
      </c>
      <c r="D10" s="66">
        <v>81259</v>
      </c>
      <c r="E10" s="66">
        <v>85111</v>
      </c>
      <c r="F10" s="66">
        <v>94783</v>
      </c>
      <c r="G10" s="66">
        <v>84056</v>
      </c>
      <c r="H10" s="66">
        <v>78501</v>
      </c>
      <c r="I10" s="67">
        <v>78536</v>
      </c>
      <c r="J10" s="44">
        <f>AVERAGE(C10:I10)</f>
        <v>82897.142857142855</v>
      </c>
      <c r="K10" s="11" t="s">
        <v>64</v>
      </c>
      <c r="L10" s="68">
        <f>(SUM(C10:I10))/7</f>
        <v>82897.142857142855</v>
      </c>
    </row>
    <row r="11" spans="2:12" s="11" customFormat="1" ht="30" customHeight="1">
      <c r="B11" s="71" t="s">
        <v>32</v>
      </c>
      <c r="C11" s="76">
        <f t="shared" ref="C11" si="3">C10/C6</f>
        <v>0.19289229681594475</v>
      </c>
      <c r="D11" s="77">
        <f t="shared" ref="D11:I11" si="4">D10/D6</f>
        <v>0.21571563200998156</v>
      </c>
      <c r="E11" s="76">
        <f t="shared" si="4"/>
        <v>0.21957725876067108</v>
      </c>
      <c r="F11" s="76">
        <f t="shared" si="4"/>
        <v>0.22055381035485747</v>
      </c>
      <c r="G11" s="76">
        <f t="shared" si="4"/>
        <v>0.20744323790720631</v>
      </c>
      <c r="H11" s="76">
        <f t="shared" si="4"/>
        <v>0.17112979102811723</v>
      </c>
      <c r="I11" s="78">
        <f t="shared" si="4"/>
        <v>0.16347464806615919</v>
      </c>
      <c r="J11" s="80">
        <f>AVERAGE(C11:I11)</f>
        <v>0.19868381070613397</v>
      </c>
      <c r="K11" s="11" t="s">
        <v>64</v>
      </c>
      <c r="L11" s="69">
        <f>(SUM(C11:I11))/7</f>
        <v>0.19868381070613397</v>
      </c>
    </row>
    <row r="12" spans="2:12" ht="15.95" customHeight="1">
      <c r="B12" s="32" t="s">
        <v>18</v>
      </c>
    </row>
    <row r="15" spans="2:12">
      <c r="B15" s="81" t="s">
        <v>65</v>
      </c>
    </row>
    <row r="16" spans="2:12">
      <c r="B16" s="81" t="s">
        <v>66</v>
      </c>
    </row>
    <row r="17" spans="2:2">
      <c r="B17" s="82" t="s">
        <v>67</v>
      </c>
    </row>
    <row r="18" spans="2:2">
      <c r="B18" s="81" t="s">
        <v>68</v>
      </c>
    </row>
    <row r="19" spans="2:2">
      <c r="B19" s="81" t="s">
        <v>69</v>
      </c>
    </row>
  </sheetData>
  <mergeCells count="1">
    <mergeCell ref="B9:J9"/>
  </mergeCells>
  <phoneticPr fontId="3" type="noConversion"/>
  <pageMargins left="0.41" right="0.3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 Rds</vt:lpstr>
      <vt:lpstr>LocalRd Imprv</vt:lpstr>
      <vt:lpstr>VI Rds</vt:lpstr>
      <vt:lpstr>Priv Rds</vt:lpstr>
      <vt:lpstr>State I&amp;II Miles</vt:lpstr>
      <vt:lpstr>NHDOT RdMile</vt:lpstr>
      <vt:lpstr>Hway Budg</vt:lpstr>
    </vt:vector>
  </TitlesOfParts>
  <Company>CNHRPC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Management Plan</dc:title>
  <dc:creator>Stephanie Alexander</dc:creator>
  <cp:lastModifiedBy>Stephanie Alexander</cp:lastModifiedBy>
  <cp:lastPrinted>2013-08-14T13:31:57Z</cp:lastPrinted>
  <dcterms:created xsi:type="dcterms:W3CDTF">2002-12-10T15:12:27Z</dcterms:created>
  <dcterms:modified xsi:type="dcterms:W3CDTF">2014-11-05T21:12:51Z</dcterms:modified>
</cp:coreProperties>
</file>